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Rajshwo Anuman" sheetId="3" r:id="rId1"/>
    <sheet name="तेरीज " sheetId="12" r:id="rId2"/>
    <sheet name="Biniyojan tarpha Chalu" sheetId="1" r:id="rId3"/>
    <sheet name="Biniyojan Punjigat sanapa" sheetId="2" r:id="rId4"/>
    <sheet name="Pradhanmantri " sheetId="15" r:id="rId5"/>
    <sheet name="Mukhyamantri " sheetId="13" r:id="rId6"/>
    <sheet name="Women Development" sheetId="11" r:id="rId7"/>
    <sheet name="Education " sheetId="9" r:id="rId8"/>
    <sheet name="Vetnari " sheetId="10" r:id="rId9"/>
    <sheet name="Agriculture" sheetId="8" r:id="rId10"/>
    <sheet name="Health " sheetId="7" r:id="rId11"/>
    <sheet name="Pradesh Tarphko budjet" sheetId="5" r:id="rId12"/>
    <sheet name="Shasrta" sheetId="17" r:id="rId13"/>
    <sheet name="Padadhikari sewa" sheetId="18" r:id="rId14"/>
  </sheets>
  <definedNames>
    <definedName name="_xlnm.Print_Titles" localSheetId="3">'Biniyojan Punjigat sanapa'!$6:$8</definedName>
    <definedName name="_xlnm.Print_Titles" localSheetId="2">'Biniyojan tarpha Chalu'!$7:$9</definedName>
    <definedName name="_xlnm.Print_Titles" localSheetId="7">'Education '!$6:$7</definedName>
    <definedName name="_xlnm.Print_Titles" localSheetId="10">'Health '!$5:$6</definedName>
    <definedName name="_xlnm.Print_Titles" localSheetId="5">'Mukhyamantri '!$6:$7</definedName>
    <definedName name="_xlnm.Print_Titles" localSheetId="4">'Pradhanmantri '!$6:$8</definedName>
    <definedName name="_xlnm.Print_Titles" localSheetId="0">'Rajshwo Anuman'!$6:$6</definedName>
    <definedName name="_xlnm.Print_Titles" localSheetId="8">'Vetnari '!$5:$6</definedName>
  </definedNames>
  <calcPr calcId="144525"/>
</workbook>
</file>

<file path=xl/calcChain.xml><?xml version="1.0" encoding="utf-8"?>
<calcChain xmlns="http://schemas.openxmlformats.org/spreadsheetml/2006/main">
  <c r="D10" i="12" l="1"/>
  <c r="J281" i="1"/>
  <c r="J278" i="1"/>
  <c r="K75" i="1"/>
  <c r="G374" i="2" l="1"/>
  <c r="K366" i="2"/>
  <c r="K355" i="2"/>
  <c r="K255" i="2"/>
  <c r="K220" i="2"/>
  <c r="K303" i="2"/>
  <c r="K272" i="2"/>
  <c r="K244" i="2"/>
  <c r="K231" i="2"/>
  <c r="K203" i="2"/>
  <c r="K210" i="2"/>
  <c r="J11" i="1"/>
  <c r="I11" i="1" s="1"/>
  <c r="H11" i="1" s="1"/>
  <c r="J10" i="1"/>
  <c r="I10" i="1" s="1"/>
  <c r="H10" i="1" s="1"/>
  <c r="C8" i="12" l="1"/>
  <c r="C10" i="12"/>
  <c r="C11" i="12"/>
  <c r="C12" i="12"/>
  <c r="C13" i="12"/>
  <c r="C14" i="12"/>
  <c r="C15" i="12"/>
  <c r="C16" i="12"/>
  <c r="C17" i="12"/>
  <c r="C18" i="12"/>
  <c r="C19" i="12"/>
  <c r="K29" i="10"/>
  <c r="K53" i="1"/>
  <c r="D20" i="12" l="1"/>
  <c r="D21" i="12" s="1"/>
  <c r="E20" i="12"/>
  <c r="E21" i="12" s="1"/>
  <c r="F20" i="12"/>
  <c r="F21" i="12" s="1"/>
  <c r="G20" i="12"/>
  <c r="G21" i="12" s="1"/>
  <c r="H20" i="12"/>
  <c r="H21" i="12" s="1"/>
  <c r="I20" i="12"/>
  <c r="I21" i="12" s="1"/>
  <c r="J20" i="12"/>
  <c r="J21" i="12" s="1"/>
  <c r="K20" i="12"/>
  <c r="K21" i="12" s="1"/>
  <c r="C20" i="12"/>
  <c r="G36" i="10" l="1"/>
  <c r="C8" i="17" l="1"/>
  <c r="G59" i="3"/>
  <c r="J57" i="1"/>
  <c r="I57" i="1" s="1"/>
  <c r="H57" i="1" s="1"/>
  <c r="N139" i="1"/>
  <c r="K45" i="15" l="1"/>
  <c r="G30" i="7" l="1"/>
  <c r="G29" i="7"/>
  <c r="G28" i="7"/>
  <c r="G27" i="7"/>
  <c r="G17" i="8"/>
  <c r="G16" i="8"/>
  <c r="G57" i="9"/>
  <c r="G26" i="11"/>
  <c r="K192" i="2"/>
  <c r="K367" i="2" s="1"/>
  <c r="K25" i="7"/>
  <c r="K34" i="9"/>
  <c r="K50" i="9" s="1"/>
  <c r="G32" i="7" l="1"/>
  <c r="G20" i="8"/>
  <c r="K19" i="11"/>
  <c r="O127" i="2" l="1"/>
  <c r="J51" i="1"/>
  <c r="I51" i="1" s="1"/>
  <c r="H51" i="1" s="1"/>
  <c r="N115" i="2"/>
  <c r="J264" i="1"/>
  <c r="I264" i="1" s="1"/>
  <c r="H264" i="1" s="1"/>
  <c r="J252" i="1"/>
  <c r="I252" i="1" s="1"/>
  <c r="H252" i="1" s="1"/>
  <c r="J240" i="1"/>
  <c r="I240" i="1" s="1"/>
  <c r="H240" i="1" s="1"/>
  <c r="J228" i="1"/>
  <c r="I228" i="1" s="1"/>
  <c r="H228" i="1" s="1"/>
  <c r="J216" i="1"/>
  <c r="I216" i="1" s="1"/>
  <c r="H216" i="1" s="1"/>
  <c r="J204" i="1"/>
  <c r="I204" i="1" s="1"/>
  <c r="H204" i="1" s="1"/>
  <c r="J192" i="1"/>
  <c r="I192" i="1" s="1"/>
  <c r="H192" i="1" s="1"/>
  <c r="J180" i="1"/>
  <c r="I180" i="1" s="1"/>
  <c r="H180" i="1" s="1"/>
  <c r="J168" i="1"/>
  <c r="I168" i="1" s="1"/>
  <c r="H168" i="1" s="1"/>
  <c r="J156" i="1"/>
  <c r="I156" i="1" s="1"/>
  <c r="H156" i="1" s="1"/>
  <c r="J144" i="1"/>
  <c r="I144" i="1" s="1"/>
  <c r="H144" i="1" s="1"/>
  <c r="J132" i="1"/>
  <c r="I132" i="1" s="1"/>
  <c r="H132" i="1" s="1"/>
  <c r="J120" i="1"/>
  <c r="I120" i="1" s="1"/>
  <c r="H120" i="1" s="1"/>
  <c r="J108" i="1"/>
  <c r="I108" i="1" s="1"/>
  <c r="H108" i="1" s="1"/>
  <c r="J14" i="1"/>
  <c r="I14" i="1" s="1"/>
  <c r="H14" i="1" s="1"/>
  <c r="J15" i="1"/>
  <c r="I15" i="1" s="1"/>
  <c r="H15" i="1" s="1"/>
  <c r="J16" i="1"/>
  <c r="I16" i="1" s="1"/>
  <c r="H16" i="1" s="1"/>
  <c r="J17" i="1"/>
  <c r="I17" i="1" s="1"/>
  <c r="H17" i="1" s="1"/>
  <c r="J18" i="1"/>
  <c r="I18" i="1" s="1"/>
  <c r="H18" i="1" s="1"/>
  <c r="J19" i="1"/>
  <c r="I19" i="1" s="1"/>
  <c r="H19" i="1" s="1"/>
  <c r="J20" i="1"/>
  <c r="I20" i="1" s="1"/>
  <c r="H20" i="1" s="1"/>
  <c r="K21" i="1"/>
  <c r="L27" i="18"/>
  <c r="N27" i="18"/>
  <c r="O26" i="18"/>
  <c r="J25" i="18"/>
  <c r="I25" i="18"/>
  <c r="H25" i="18"/>
  <c r="O25" i="18" s="1"/>
  <c r="M21" i="18"/>
  <c r="K21" i="18"/>
  <c r="J21" i="18"/>
  <c r="I21" i="18"/>
  <c r="H21" i="18"/>
  <c r="O21" i="18" s="1"/>
  <c r="M20" i="18"/>
  <c r="K20" i="18"/>
  <c r="J20" i="18"/>
  <c r="I20" i="18"/>
  <c r="H20" i="18"/>
  <c r="O20" i="18" s="1"/>
  <c r="M19" i="18"/>
  <c r="K19" i="18"/>
  <c r="J19" i="18"/>
  <c r="J27" i="18" s="1"/>
  <c r="I19" i="18"/>
  <c r="H19" i="18"/>
  <c r="O19" i="18" s="1"/>
  <c r="M18" i="18"/>
  <c r="M27" i="18" s="1"/>
  <c r="K18" i="18"/>
  <c r="K27" i="18" s="1"/>
  <c r="J18" i="18"/>
  <c r="I18" i="18"/>
  <c r="I27" i="18" s="1"/>
  <c r="H18" i="18"/>
  <c r="H27" i="18" s="1"/>
  <c r="K24" i="18"/>
  <c r="J24" i="18"/>
  <c r="I24" i="18"/>
  <c r="H24" i="18"/>
  <c r="O24" i="18" s="1"/>
  <c r="M23" i="18"/>
  <c r="K23" i="18"/>
  <c r="J23" i="18"/>
  <c r="I23" i="18"/>
  <c r="H23" i="18"/>
  <c r="O23" i="18" s="1"/>
  <c r="M22" i="18"/>
  <c r="K22" i="18"/>
  <c r="J22" i="18"/>
  <c r="I22" i="18"/>
  <c r="O22" i="18" s="1"/>
  <c r="H22" i="18"/>
  <c r="P12" i="18"/>
  <c r="C12" i="18"/>
  <c r="C13" i="18" s="1"/>
  <c r="K8" i="18"/>
  <c r="M8" i="18" s="1"/>
  <c r="O8" i="18" s="1"/>
  <c r="Q8" i="18" s="1"/>
  <c r="K9" i="18"/>
  <c r="M9" i="18" s="1"/>
  <c r="O9" i="18" s="1"/>
  <c r="Q9" i="18" s="1"/>
  <c r="K10" i="18"/>
  <c r="M10" i="18" s="1"/>
  <c r="O10" i="18" s="1"/>
  <c r="Q10" i="18" s="1"/>
  <c r="K11" i="18"/>
  <c r="M11" i="18" s="1"/>
  <c r="O11" i="18" s="1"/>
  <c r="Q11" i="18" s="1"/>
  <c r="K7" i="18"/>
  <c r="M7" i="18" s="1"/>
  <c r="O7" i="18" s="1"/>
  <c r="Q7" i="18" s="1"/>
  <c r="E12" i="18"/>
  <c r="E13" i="18" s="1"/>
  <c r="F12" i="18"/>
  <c r="F13" i="18" s="1"/>
  <c r="G12" i="18"/>
  <c r="G13" i="18" s="1"/>
  <c r="H12" i="18"/>
  <c r="H13" i="18" s="1"/>
  <c r="I12" i="18"/>
  <c r="I13" i="18" s="1"/>
  <c r="J12" i="18"/>
  <c r="J13" i="18" s="1"/>
  <c r="D12" i="18"/>
  <c r="D13" i="18" s="1"/>
  <c r="J21" i="1" l="1"/>
  <c r="I21" i="1" s="1"/>
  <c r="H21" i="1" s="1"/>
  <c r="O18" i="18"/>
  <c r="O27" i="18" s="1"/>
  <c r="K13" i="18"/>
  <c r="K12" i="18"/>
  <c r="Q12" i="18"/>
  <c r="O12" i="18"/>
  <c r="M12" i="18"/>
  <c r="K43" i="13"/>
  <c r="K283" i="2" l="1"/>
  <c r="J59" i="1" l="1"/>
  <c r="I59" i="1" s="1"/>
  <c r="H59" i="1" s="1"/>
  <c r="J72" i="1"/>
  <c r="I72" i="1" s="1"/>
  <c r="H72" i="1" s="1"/>
  <c r="J73" i="1"/>
  <c r="I73" i="1" s="1"/>
  <c r="H73" i="1" s="1"/>
  <c r="J74" i="1"/>
  <c r="I74" i="1" s="1"/>
  <c r="H74" i="1" s="1"/>
  <c r="K327" i="2" l="1"/>
  <c r="K365" i="2" l="1"/>
  <c r="K340" i="2"/>
  <c r="K316" i="2"/>
  <c r="K292" i="2"/>
  <c r="J69" i="1" l="1"/>
  <c r="K13" i="8"/>
  <c r="I69" i="1" l="1"/>
  <c r="K18" i="5"/>
  <c r="H69" i="1" l="1"/>
  <c r="E59" i="3" l="1"/>
  <c r="J63" i="1" l="1"/>
  <c r="I63" i="1" s="1"/>
  <c r="H63" i="1" s="1"/>
  <c r="J56" i="1"/>
  <c r="I56" i="1" s="1"/>
  <c r="H56" i="1" s="1"/>
  <c r="J64" i="1"/>
  <c r="I64" i="1" s="1"/>
  <c r="H64" i="1" s="1"/>
  <c r="J58" i="1"/>
  <c r="J55" i="1"/>
  <c r="I55" i="1" s="1"/>
  <c r="J54" i="1"/>
  <c r="J53" i="1"/>
  <c r="J52" i="1"/>
  <c r="I52" i="1" s="1"/>
  <c r="H52" i="1" s="1"/>
  <c r="I58" i="1" l="1"/>
  <c r="H55" i="1"/>
  <c r="I54" i="1"/>
  <c r="I53" i="1"/>
  <c r="K271" i="1"/>
  <c r="J250" i="1"/>
  <c r="I250" i="1" s="1"/>
  <c r="H250" i="1" s="1"/>
  <c r="J251" i="1"/>
  <c r="I251" i="1" s="1"/>
  <c r="H251" i="1" s="1"/>
  <c r="J253" i="1"/>
  <c r="I253" i="1" s="1"/>
  <c r="H253" i="1" s="1"/>
  <c r="J254" i="1"/>
  <c r="I254" i="1" s="1"/>
  <c r="H254" i="1" s="1"/>
  <c r="J255" i="1"/>
  <c r="I255" i="1" s="1"/>
  <c r="H255" i="1" s="1"/>
  <c r="J256" i="1"/>
  <c r="I256" i="1" s="1"/>
  <c r="H256" i="1" s="1"/>
  <c r="J257" i="1"/>
  <c r="I257" i="1" s="1"/>
  <c r="H257" i="1" s="1"/>
  <c r="J258" i="1"/>
  <c r="I258" i="1" s="1"/>
  <c r="H258" i="1" s="1"/>
  <c r="J249" i="1"/>
  <c r="K259" i="1"/>
  <c r="J238" i="1"/>
  <c r="I238" i="1" s="1"/>
  <c r="J239" i="1"/>
  <c r="I239" i="1" s="1"/>
  <c r="H239" i="1" s="1"/>
  <c r="J241" i="1"/>
  <c r="I241" i="1" s="1"/>
  <c r="H241" i="1" s="1"/>
  <c r="J242" i="1"/>
  <c r="I242" i="1" s="1"/>
  <c r="H242" i="1" s="1"/>
  <c r="J243" i="1"/>
  <c r="I243" i="1" s="1"/>
  <c r="H243" i="1" s="1"/>
  <c r="J244" i="1"/>
  <c r="I244" i="1" s="1"/>
  <c r="H244" i="1" s="1"/>
  <c r="J245" i="1"/>
  <c r="I245" i="1" s="1"/>
  <c r="H245" i="1" s="1"/>
  <c r="J246" i="1"/>
  <c r="I246" i="1" s="1"/>
  <c r="H246" i="1" s="1"/>
  <c r="J237" i="1"/>
  <c r="K247" i="1"/>
  <c r="J226" i="1"/>
  <c r="I226" i="1" s="1"/>
  <c r="J227" i="1"/>
  <c r="I227" i="1" s="1"/>
  <c r="H227" i="1" s="1"/>
  <c r="J229" i="1"/>
  <c r="I229" i="1" s="1"/>
  <c r="H229" i="1" s="1"/>
  <c r="J230" i="1"/>
  <c r="I230" i="1" s="1"/>
  <c r="H230" i="1" s="1"/>
  <c r="J231" i="1"/>
  <c r="I231" i="1" s="1"/>
  <c r="H231" i="1" s="1"/>
  <c r="J232" i="1"/>
  <c r="I232" i="1" s="1"/>
  <c r="H232" i="1" s="1"/>
  <c r="J233" i="1"/>
  <c r="I233" i="1" s="1"/>
  <c r="H233" i="1" s="1"/>
  <c r="J234" i="1"/>
  <c r="I234" i="1" s="1"/>
  <c r="H234" i="1" s="1"/>
  <c r="J225" i="1"/>
  <c r="I225" i="1" s="1"/>
  <c r="H225" i="1" s="1"/>
  <c r="K235" i="1"/>
  <c r="J214" i="1"/>
  <c r="I214" i="1" s="1"/>
  <c r="J215" i="1"/>
  <c r="I215" i="1" s="1"/>
  <c r="H215" i="1" s="1"/>
  <c r="J217" i="1"/>
  <c r="I217" i="1" s="1"/>
  <c r="H217" i="1" s="1"/>
  <c r="J218" i="1"/>
  <c r="J219" i="1"/>
  <c r="I219" i="1" s="1"/>
  <c r="H219" i="1" s="1"/>
  <c r="J220" i="1"/>
  <c r="I220" i="1" s="1"/>
  <c r="H220" i="1" s="1"/>
  <c r="J221" i="1"/>
  <c r="I221" i="1" s="1"/>
  <c r="H221" i="1" s="1"/>
  <c r="J222" i="1"/>
  <c r="I222" i="1" s="1"/>
  <c r="H222" i="1" s="1"/>
  <c r="J213" i="1"/>
  <c r="I213" i="1" s="1"/>
  <c r="H213" i="1" s="1"/>
  <c r="K223" i="1"/>
  <c r="J202" i="1"/>
  <c r="I202" i="1" s="1"/>
  <c r="J203" i="1"/>
  <c r="I203" i="1" s="1"/>
  <c r="H203" i="1" s="1"/>
  <c r="J205" i="1"/>
  <c r="I205" i="1" s="1"/>
  <c r="H205" i="1" s="1"/>
  <c r="J206" i="1"/>
  <c r="I206" i="1" s="1"/>
  <c r="H206" i="1" s="1"/>
  <c r="J207" i="1"/>
  <c r="I207" i="1" s="1"/>
  <c r="H207" i="1" s="1"/>
  <c r="J208" i="1"/>
  <c r="I208" i="1" s="1"/>
  <c r="H208" i="1" s="1"/>
  <c r="J209" i="1"/>
  <c r="I209" i="1" s="1"/>
  <c r="H209" i="1" s="1"/>
  <c r="J210" i="1"/>
  <c r="I210" i="1" s="1"/>
  <c r="H210" i="1" s="1"/>
  <c r="J201" i="1"/>
  <c r="I201" i="1" s="1"/>
  <c r="H201" i="1" s="1"/>
  <c r="K211" i="1"/>
  <c r="J190" i="1"/>
  <c r="I190" i="1" s="1"/>
  <c r="H190" i="1" s="1"/>
  <c r="J191" i="1"/>
  <c r="I191" i="1" s="1"/>
  <c r="H191" i="1" s="1"/>
  <c r="J193" i="1"/>
  <c r="I193" i="1" s="1"/>
  <c r="H193" i="1" s="1"/>
  <c r="J194" i="1"/>
  <c r="I194" i="1" s="1"/>
  <c r="H194" i="1" s="1"/>
  <c r="J195" i="1"/>
  <c r="I195" i="1" s="1"/>
  <c r="H195" i="1" s="1"/>
  <c r="J196" i="1"/>
  <c r="I196" i="1" s="1"/>
  <c r="H196" i="1" s="1"/>
  <c r="J197" i="1"/>
  <c r="I197" i="1" s="1"/>
  <c r="H197" i="1" s="1"/>
  <c r="J198" i="1"/>
  <c r="I198" i="1" s="1"/>
  <c r="H198" i="1" s="1"/>
  <c r="J189" i="1"/>
  <c r="I189" i="1" s="1"/>
  <c r="H189" i="1" s="1"/>
  <c r="K199" i="1"/>
  <c r="J178" i="1"/>
  <c r="I178" i="1" s="1"/>
  <c r="J179" i="1"/>
  <c r="I179" i="1" s="1"/>
  <c r="H179" i="1" s="1"/>
  <c r="J181" i="1"/>
  <c r="I181" i="1" s="1"/>
  <c r="H181" i="1" s="1"/>
  <c r="J182" i="1"/>
  <c r="I182" i="1" s="1"/>
  <c r="H182" i="1" s="1"/>
  <c r="J183" i="1"/>
  <c r="I183" i="1" s="1"/>
  <c r="H183" i="1" s="1"/>
  <c r="J184" i="1"/>
  <c r="I184" i="1" s="1"/>
  <c r="H184" i="1" s="1"/>
  <c r="J185" i="1"/>
  <c r="I185" i="1" s="1"/>
  <c r="H185" i="1" s="1"/>
  <c r="J186" i="1"/>
  <c r="J177" i="1"/>
  <c r="I177" i="1" s="1"/>
  <c r="H177" i="1" s="1"/>
  <c r="K187" i="1"/>
  <c r="J166" i="1"/>
  <c r="I166" i="1" s="1"/>
  <c r="J167" i="1"/>
  <c r="I167" i="1" s="1"/>
  <c r="H167" i="1" s="1"/>
  <c r="J169" i="1"/>
  <c r="I169" i="1" s="1"/>
  <c r="H169" i="1" s="1"/>
  <c r="J170" i="1"/>
  <c r="I170" i="1" s="1"/>
  <c r="H170" i="1" s="1"/>
  <c r="J171" i="1"/>
  <c r="I171" i="1" s="1"/>
  <c r="H171" i="1" s="1"/>
  <c r="J172" i="1"/>
  <c r="I172" i="1" s="1"/>
  <c r="H172" i="1" s="1"/>
  <c r="J173" i="1"/>
  <c r="I173" i="1" s="1"/>
  <c r="H173" i="1" s="1"/>
  <c r="J174" i="1"/>
  <c r="I174" i="1" s="1"/>
  <c r="H174" i="1" s="1"/>
  <c r="J165" i="1"/>
  <c r="I165" i="1" s="1"/>
  <c r="H165" i="1" s="1"/>
  <c r="K175" i="1"/>
  <c r="J154" i="1"/>
  <c r="I154" i="1" s="1"/>
  <c r="J155" i="1"/>
  <c r="I155" i="1" s="1"/>
  <c r="H155" i="1" s="1"/>
  <c r="J157" i="1"/>
  <c r="I157" i="1" s="1"/>
  <c r="H157" i="1" s="1"/>
  <c r="J158" i="1"/>
  <c r="I158" i="1" s="1"/>
  <c r="H158" i="1" s="1"/>
  <c r="J159" i="1"/>
  <c r="I159" i="1" s="1"/>
  <c r="H159" i="1" s="1"/>
  <c r="J160" i="1"/>
  <c r="I160" i="1" s="1"/>
  <c r="H160" i="1" s="1"/>
  <c r="J161" i="1"/>
  <c r="I161" i="1" s="1"/>
  <c r="H161" i="1" s="1"/>
  <c r="J162" i="1"/>
  <c r="J153" i="1"/>
  <c r="I153" i="1" s="1"/>
  <c r="H153" i="1" s="1"/>
  <c r="K163" i="1"/>
  <c r="J142" i="1"/>
  <c r="I142" i="1" s="1"/>
  <c r="J143" i="1"/>
  <c r="I143" i="1" s="1"/>
  <c r="H143" i="1" s="1"/>
  <c r="J145" i="1"/>
  <c r="I145" i="1" s="1"/>
  <c r="H145" i="1" s="1"/>
  <c r="J146" i="1"/>
  <c r="I146" i="1" s="1"/>
  <c r="H146" i="1" s="1"/>
  <c r="J147" i="1"/>
  <c r="I147" i="1" s="1"/>
  <c r="H147" i="1" s="1"/>
  <c r="J148" i="1"/>
  <c r="I148" i="1" s="1"/>
  <c r="H148" i="1" s="1"/>
  <c r="J149" i="1"/>
  <c r="I149" i="1" s="1"/>
  <c r="H149" i="1" s="1"/>
  <c r="J150" i="1"/>
  <c r="J141" i="1"/>
  <c r="I141" i="1" s="1"/>
  <c r="H141" i="1" s="1"/>
  <c r="K151" i="1"/>
  <c r="K139" i="1"/>
  <c r="J130" i="1"/>
  <c r="I130" i="1" s="1"/>
  <c r="H130" i="1" s="1"/>
  <c r="J131" i="1"/>
  <c r="I131" i="1" s="1"/>
  <c r="H131" i="1" s="1"/>
  <c r="J133" i="1"/>
  <c r="I133" i="1" s="1"/>
  <c r="H133" i="1" s="1"/>
  <c r="J134" i="1"/>
  <c r="I134" i="1" s="1"/>
  <c r="H134" i="1" s="1"/>
  <c r="J135" i="1"/>
  <c r="I135" i="1" s="1"/>
  <c r="H135" i="1" s="1"/>
  <c r="J136" i="1"/>
  <c r="I136" i="1" s="1"/>
  <c r="H136" i="1" s="1"/>
  <c r="J137" i="1"/>
  <c r="I137" i="1" s="1"/>
  <c r="H137" i="1" s="1"/>
  <c r="J138" i="1"/>
  <c r="I138" i="1" s="1"/>
  <c r="H138" i="1" s="1"/>
  <c r="J129" i="1"/>
  <c r="K127" i="1"/>
  <c r="J118" i="1"/>
  <c r="I118" i="1" s="1"/>
  <c r="H118" i="1" s="1"/>
  <c r="J119" i="1"/>
  <c r="I119" i="1" s="1"/>
  <c r="H119" i="1" s="1"/>
  <c r="J121" i="1"/>
  <c r="I121" i="1" s="1"/>
  <c r="H121" i="1" s="1"/>
  <c r="J122" i="1"/>
  <c r="I122" i="1" s="1"/>
  <c r="H122" i="1" s="1"/>
  <c r="J123" i="1"/>
  <c r="I123" i="1" s="1"/>
  <c r="H123" i="1" s="1"/>
  <c r="J124" i="1"/>
  <c r="I124" i="1" s="1"/>
  <c r="H124" i="1" s="1"/>
  <c r="J125" i="1"/>
  <c r="I125" i="1" s="1"/>
  <c r="H125" i="1" s="1"/>
  <c r="J126" i="1"/>
  <c r="I126" i="1" s="1"/>
  <c r="H126" i="1" s="1"/>
  <c r="J117" i="1"/>
  <c r="J106" i="1"/>
  <c r="I106" i="1" s="1"/>
  <c r="H106" i="1" s="1"/>
  <c r="J107" i="1"/>
  <c r="I107" i="1" s="1"/>
  <c r="H107" i="1" s="1"/>
  <c r="J109" i="1"/>
  <c r="I109" i="1" s="1"/>
  <c r="H109" i="1" s="1"/>
  <c r="J110" i="1"/>
  <c r="I110" i="1" s="1"/>
  <c r="H110" i="1" s="1"/>
  <c r="J111" i="1"/>
  <c r="I111" i="1" s="1"/>
  <c r="H111" i="1" s="1"/>
  <c r="J112" i="1"/>
  <c r="I112" i="1" s="1"/>
  <c r="H112" i="1" s="1"/>
  <c r="J113" i="1"/>
  <c r="I113" i="1" s="1"/>
  <c r="H113" i="1" s="1"/>
  <c r="J114" i="1"/>
  <c r="I114" i="1" s="1"/>
  <c r="H114" i="1" s="1"/>
  <c r="J105" i="1"/>
  <c r="I105" i="1" s="1"/>
  <c r="K115" i="1"/>
  <c r="K103" i="1"/>
  <c r="J94" i="1"/>
  <c r="I94" i="1" s="1"/>
  <c r="H94" i="1" s="1"/>
  <c r="J95" i="1"/>
  <c r="I95" i="1" s="1"/>
  <c r="H95" i="1" s="1"/>
  <c r="J96" i="1"/>
  <c r="I96" i="1" s="1"/>
  <c r="H96" i="1" s="1"/>
  <c r="J97" i="1"/>
  <c r="I97" i="1" s="1"/>
  <c r="H97" i="1" s="1"/>
  <c r="J98" i="1"/>
  <c r="I98" i="1" s="1"/>
  <c r="H98" i="1" s="1"/>
  <c r="J99" i="1"/>
  <c r="I99" i="1" s="1"/>
  <c r="H99" i="1" s="1"/>
  <c r="J100" i="1"/>
  <c r="I100" i="1" s="1"/>
  <c r="H100" i="1" s="1"/>
  <c r="J101" i="1"/>
  <c r="I101" i="1" s="1"/>
  <c r="H101" i="1" s="1"/>
  <c r="J102" i="1"/>
  <c r="I102" i="1" s="1"/>
  <c r="H102" i="1" s="1"/>
  <c r="J93" i="1"/>
  <c r="J22" i="1"/>
  <c r="I22" i="1" s="1"/>
  <c r="H22" i="1" s="1"/>
  <c r="J23" i="1"/>
  <c r="I23" i="1" s="1"/>
  <c r="H23" i="1" s="1"/>
  <c r="J24" i="1"/>
  <c r="I24" i="1" s="1"/>
  <c r="H24" i="1" s="1"/>
  <c r="J25" i="1"/>
  <c r="I25" i="1" s="1"/>
  <c r="H25" i="1" s="1"/>
  <c r="J26" i="1"/>
  <c r="I26" i="1" s="1"/>
  <c r="H26" i="1" s="1"/>
  <c r="J71" i="1"/>
  <c r="I71" i="1" s="1"/>
  <c r="H71" i="1" s="1"/>
  <c r="J27" i="1"/>
  <c r="I27" i="1" s="1"/>
  <c r="H27" i="1" s="1"/>
  <c r="J28" i="1"/>
  <c r="I28" i="1" s="1"/>
  <c r="H28" i="1" s="1"/>
  <c r="J70" i="1"/>
  <c r="I70" i="1" s="1"/>
  <c r="H70" i="1" s="1"/>
  <c r="J29" i="1"/>
  <c r="I29" i="1" s="1"/>
  <c r="H29" i="1" s="1"/>
  <c r="J30" i="1"/>
  <c r="I30" i="1" s="1"/>
  <c r="H30" i="1" s="1"/>
  <c r="J31" i="1"/>
  <c r="I31" i="1" s="1"/>
  <c r="H31" i="1" s="1"/>
  <c r="J32" i="1"/>
  <c r="I32" i="1" s="1"/>
  <c r="H32" i="1" s="1"/>
  <c r="J33" i="1"/>
  <c r="I33" i="1" s="1"/>
  <c r="H33" i="1" s="1"/>
  <c r="J34" i="1"/>
  <c r="I34" i="1" s="1"/>
  <c r="H34" i="1" s="1"/>
  <c r="J35" i="1"/>
  <c r="I35" i="1" s="1"/>
  <c r="H35" i="1" s="1"/>
  <c r="J36" i="1"/>
  <c r="I36" i="1" s="1"/>
  <c r="H36" i="1" s="1"/>
  <c r="J37" i="1"/>
  <c r="I37" i="1" s="1"/>
  <c r="H37" i="1" s="1"/>
  <c r="J38" i="1"/>
  <c r="I38" i="1" s="1"/>
  <c r="H38" i="1" s="1"/>
  <c r="J60" i="1"/>
  <c r="I60" i="1" s="1"/>
  <c r="H60" i="1" s="1"/>
  <c r="J61" i="1"/>
  <c r="I61" i="1" s="1"/>
  <c r="H61" i="1" s="1"/>
  <c r="J65" i="1"/>
  <c r="I65" i="1" s="1"/>
  <c r="H65" i="1" s="1"/>
  <c r="J62" i="1"/>
  <c r="I62" i="1" s="1"/>
  <c r="H62" i="1" s="1"/>
  <c r="J68" i="1"/>
  <c r="I68" i="1" s="1"/>
  <c r="H68" i="1" s="1"/>
  <c r="J66" i="1"/>
  <c r="I66" i="1" s="1"/>
  <c r="H66" i="1" s="1"/>
  <c r="J67" i="1"/>
  <c r="I67" i="1" s="1"/>
  <c r="H67" i="1" s="1"/>
  <c r="J39" i="1"/>
  <c r="I39" i="1" s="1"/>
  <c r="H39" i="1" s="1"/>
  <c r="J40" i="1"/>
  <c r="I40" i="1" s="1"/>
  <c r="H40" i="1" s="1"/>
  <c r="J41" i="1"/>
  <c r="I41" i="1" s="1"/>
  <c r="H41" i="1" s="1"/>
  <c r="J42" i="1"/>
  <c r="I42" i="1" s="1"/>
  <c r="H42" i="1" s="1"/>
  <c r="J43" i="1"/>
  <c r="I43" i="1" s="1"/>
  <c r="H43" i="1" s="1"/>
  <c r="J44" i="1"/>
  <c r="I44" i="1" s="1"/>
  <c r="H44" i="1" s="1"/>
  <c r="J45" i="1"/>
  <c r="I45" i="1" s="1"/>
  <c r="H45" i="1" s="1"/>
  <c r="J46" i="1"/>
  <c r="I46" i="1" s="1"/>
  <c r="H46" i="1" s="1"/>
  <c r="J47" i="1"/>
  <c r="I47" i="1" s="1"/>
  <c r="H47" i="1" s="1"/>
  <c r="J48" i="1"/>
  <c r="I48" i="1" s="1"/>
  <c r="H48" i="1" s="1"/>
  <c r="J49" i="1"/>
  <c r="I49" i="1" s="1"/>
  <c r="H49" i="1" s="1"/>
  <c r="J50" i="1"/>
  <c r="J13" i="1"/>
  <c r="J262" i="1"/>
  <c r="I262" i="1" s="1"/>
  <c r="H262" i="1" s="1"/>
  <c r="J263" i="1"/>
  <c r="I263" i="1" s="1"/>
  <c r="H263" i="1" s="1"/>
  <c r="J265" i="1"/>
  <c r="I265" i="1" s="1"/>
  <c r="H265" i="1" s="1"/>
  <c r="J266" i="1"/>
  <c r="I266" i="1" s="1"/>
  <c r="H266" i="1" s="1"/>
  <c r="J267" i="1"/>
  <c r="I267" i="1" s="1"/>
  <c r="H267" i="1" s="1"/>
  <c r="J268" i="1"/>
  <c r="I268" i="1" s="1"/>
  <c r="H268" i="1" s="1"/>
  <c r="J269" i="1"/>
  <c r="I269" i="1" s="1"/>
  <c r="H269" i="1" s="1"/>
  <c r="J270" i="1"/>
  <c r="I270" i="1" s="1"/>
  <c r="H270" i="1" s="1"/>
  <c r="J261" i="1"/>
  <c r="I261" i="1" s="1"/>
  <c r="I50" i="1" l="1"/>
  <c r="J75" i="1"/>
  <c r="K272" i="1"/>
  <c r="H58" i="1"/>
  <c r="H54" i="1"/>
  <c r="H53" i="1"/>
  <c r="J259" i="1"/>
  <c r="I249" i="1"/>
  <c r="H249" i="1" s="1"/>
  <c r="H259" i="1" s="1"/>
  <c r="J247" i="1"/>
  <c r="J139" i="1"/>
  <c r="I237" i="1"/>
  <c r="H237" i="1" s="1"/>
  <c r="J127" i="1"/>
  <c r="I129" i="1"/>
  <c r="I139" i="1" s="1"/>
  <c r="J211" i="1"/>
  <c r="J103" i="1"/>
  <c r="J151" i="1"/>
  <c r="I271" i="1"/>
  <c r="H261" i="1"/>
  <c r="H271" i="1" s="1"/>
  <c r="J271" i="1"/>
  <c r="I93" i="1"/>
  <c r="I117" i="1"/>
  <c r="J163" i="1"/>
  <c r="J187" i="1"/>
  <c r="J115" i="1"/>
  <c r="J223" i="1"/>
  <c r="I13" i="1"/>
  <c r="H238" i="1"/>
  <c r="J235" i="1"/>
  <c r="H226" i="1"/>
  <c r="H235" i="1" s="1"/>
  <c r="I235" i="1"/>
  <c r="H214" i="1"/>
  <c r="I218" i="1"/>
  <c r="H218" i="1" s="1"/>
  <c r="H202" i="1"/>
  <c r="H211" i="1" s="1"/>
  <c r="I211" i="1"/>
  <c r="H199" i="1"/>
  <c r="I199" i="1"/>
  <c r="J199" i="1"/>
  <c r="H178" i="1"/>
  <c r="I186" i="1"/>
  <c r="H186" i="1" s="1"/>
  <c r="H166" i="1"/>
  <c r="H175" i="1" s="1"/>
  <c r="I175" i="1"/>
  <c r="J175" i="1"/>
  <c r="H154" i="1"/>
  <c r="I162" i="1"/>
  <c r="H162" i="1" s="1"/>
  <c r="H142" i="1"/>
  <c r="I150" i="1"/>
  <c r="H150" i="1" s="1"/>
  <c r="I115" i="1"/>
  <c r="H105" i="1"/>
  <c r="H115" i="1" s="1"/>
  <c r="H50" i="1" l="1"/>
  <c r="I75" i="1"/>
  <c r="J272" i="1"/>
  <c r="I247" i="1"/>
  <c r="I259" i="1"/>
  <c r="I163" i="1"/>
  <c r="H151" i="1"/>
  <c r="H247" i="1"/>
  <c r="H129" i="1"/>
  <c r="H139" i="1" s="1"/>
  <c r="I103" i="1"/>
  <c r="H93" i="1"/>
  <c r="H103" i="1" s="1"/>
  <c r="H163" i="1"/>
  <c r="H117" i="1"/>
  <c r="H127" i="1" s="1"/>
  <c r="I127" i="1"/>
  <c r="H13" i="1"/>
  <c r="H223" i="1"/>
  <c r="I223" i="1"/>
  <c r="H187" i="1"/>
  <c r="I187" i="1"/>
  <c r="I151" i="1"/>
  <c r="H75" i="1" l="1"/>
  <c r="I272" i="1"/>
  <c r="H272" i="1"/>
</calcChain>
</file>

<file path=xl/sharedStrings.xml><?xml version="1.0" encoding="utf-8"?>
<sst xmlns="http://schemas.openxmlformats.org/spreadsheetml/2006/main" count="2982" uniqueCount="990">
  <si>
    <t>सारदा नगरपालिका</t>
  </si>
  <si>
    <t>नगर कार्यपालिकाको कार्यालय, सल्यान</t>
  </si>
  <si>
    <t>कार्यक्रम / परियोजना अनुसार बजेट बिनियोजन</t>
  </si>
  <si>
    <t>सि.नं.</t>
  </si>
  <si>
    <t>कार्यक्रम/आयोजना/क्रियाकलापको नाम</t>
  </si>
  <si>
    <t>लक्षित समूह</t>
  </si>
  <si>
    <t>खर्च शीर्षक</t>
  </si>
  <si>
    <t>स्रोत</t>
  </si>
  <si>
    <t>लक्ष</t>
  </si>
  <si>
    <t>इकाई</t>
  </si>
  <si>
    <t>विनियोजन रु.</t>
  </si>
  <si>
    <t>कैफियत</t>
  </si>
  <si>
    <t>प्रथम चौमासिक</t>
  </si>
  <si>
    <t>दोश्रो चौमासिक</t>
  </si>
  <si>
    <t>तेस्रो चौमासिक</t>
  </si>
  <si>
    <t>जम्मा</t>
  </si>
  <si>
    <t>सारदा नगरपालिका - ८०६६०४०३१०१</t>
  </si>
  <si>
    <t>पारिश्रमिक कर्मचारी (नगरपालिकाका तथा वडा कार्यालयका स्थायी कर्मचारी)</t>
  </si>
  <si>
    <t>अन्य</t>
  </si>
  <si>
    <t>N/A</t>
  </si>
  <si>
    <t>स्थानीय भत्ता (नगरपालिका तथा वडा कार्यालयका स्थायी कर्मचारी)</t>
  </si>
  <si>
    <t>कर्मचारी प्रोत्साहन तथा पुरस्कार</t>
  </si>
  <si>
    <t>पुरस्कार एवं सम्मान कार्यक्रम</t>
  </si>
  <si>
    <t>महिला स्वास्थ्य स्वयं सेविकालार्इ प्रोत्साहन (मासिक 1500 का दरले)</t>
  </si>
  <si>
    <t>अन्य भत्ता</t>
  </si>
  <si>
    <t>पदाधिकारी बैठक भत्ता (नगरपालिका तर्फ)</t>
  </si>
  <si>
    <t>पानी तथा बिजुली (नगरपालिका तर्फ)</t>
  </si>
  <si>
    <t>संचार महसुल ( नगरपालिका तर्फ )</t>
  </si>
  <si>
    <t>इन्धन (कार्यालय प्रयोजन) नगरपालिका तर्फ</t>
  </si>
  <si>
    <t>सवारी साधन मर्मत खर्च (नगरपालिका तर्फ)</t>
  </si>
  <si>
    <t>बिमा तथा नवीकरण खर्च (नगरपालिका र वडा कार्यलयकाे समेत)</t>
  </si>
  <si>
    <t>मेशिनरी तथा औजार मर्मत सम्भार तथा सञ्चालन खर्च (नगरपालिका तर्फ)</t>
  </si>
  <si>
    <t>मसलन्द तथा कार्यालय सामाग्री (नगरपालिका तर्फ)</t>
  </si>
  <si>
    <t>पुस्तक तथा सामग्री खर्च (नगरपालिका तर्फ)</t>
  </si>
  <si>
    <t>इन्धन - अन्य प्रयोजन (नगरपालिका तर्फ)</t>
  </si>
  <si>
    <t>पत्रपत्रिका, छपाई तथा सूचना प्रकाशन खर्च (नगरपालिका तर्फ)</t>
  </si>
  <si>
    <t>अन्य कार्यालय संचालन खर्च (नगरपालिका तर्फ)</t>
  </si>
  <si>
    <t>सेवा र परामर्श खर्च (नगरपालिका तर्फ)</t>
  </si>
  <si>
    <t>करार सेवा शुल्क (नगरपालिका तथा वडा कार्यालय समेत)</t>
  </si>
  <si>
    <t>अन्य सेवा शुल्क (नगरपालिका र वडा कार्यालय समेत)</t>
  </si>
  <si>
    <t>कर्मचारी तालिम खर्च (नगरपालिका तथा वडा कार्यालय समेत)</t>
  </si>
  <si>
    <t>जेष्ठ नागरिकका लागि चाडपर्व खर्च मासिक 2000 का दरले</t>
  </si>
  <si>
    <t>विविध कार्यक्रम खर्च (नगरपालिका तर्फ)</t>
  </si>
  <si>
    <t>अनुगमन, मूल्यांकन खर्च (नगरपालिका तथा वडा कार्यालय समेत)</t>
  </si>
  <si>
    <t>भ्रमण खर्च (जिल्ला बाहिर)</t>
  </si>
  <si>
    <t>अन्य भ्रमण खर्च</t>
  </si>
  <si>
    <t>विविध खर्च (नगरपालिका तर्फ)</t>
  </si>
  <si>
    <t>सभा सञ्चालन खर्च (नगरसभा संचालनकाे लागि)</t>
  </si>
  <si>
    <t>भाषा-कला -धर्म -संस्कृती प्रवद्वन</t>
  </si>
  <si>
    <t>अन्य सहायता (व्यक्ति तथा संस्था सहायता)</t>
  </si>
  <si>
    <t>सामाजिक सुरक्षा (अन्य)</t>
  </si>
  <si>
    <t>जग्गाको भाडा</t>
  </si>
  <si>
    <t>घर भाडा</t>
  </si>
  <si>
    <t>सवारी साधन तथा मेशिनर औजार भाडा</t>
  </si>
  <si>
    <t>अन्य भाडा</t>
  </si>
  <si>
    <t>सारदा नगरपालिकावडा नं.१ - ८०६६०४०३२०१</t>
  </si>
  <si>
    <t>पदाधिकारी बैठक भत्ता (१ नम्बर वडा कार्यालय)</t>
  </si>
  <si>
    <t>पानी तथा बिजुली ( १ नम्बर वडा कार्यालय तर्फ)</t>
  </si>
  <si>
    <t>संचार महसुल ( १ नम्बर वडा कार्यालय तर्फ)</t>
  </si>
  <si>
    <t>सवारी साधन मर्मत खर्च (१ नम्बर वडा कार्यालय तर्फ)</t>
  </si>
  <si>
    <t>मेशिनरी तथा औजार मर्मत सम्भार तथा सञ्चालन खर्च (१ नम्बर वडा कार्यालय तर्फ)</t>
  </si>
  <si>
    <t>मसलन्द तथा कार्यालय सामाग्री (१ नम्बर वडा कार्यालय तर्फ)</t>
  </si>
  <si>
    <t>इन्धन - अन्य प्रयोजन ( १ नम्बर वडा कार्यालय तर्फ )</t>
  </si>
  <si>
    <t>पत्रपत्रिका, छपाई तथा सूचना प्रकाशन खर्च ( १ नम्बर वडा कार्यालय तर्फ )</t>
  </si>
  <si>
    <t>विविध खर्च (१ नम्बर वडा कार्यालय तर्फ)</t>
  </si>
  <si>
    <t>सारदा नगरपालिकावडा नं.२ - ८०६६०४०३२०२</t>
  </si>
  <si>
    <t>पदाधिकारी बैठक भत्ता (२ नम्बर वडा कार्यालय तर्फ)</t>
  </si>
  <si>
    <t>पानी तथा बिजुली ( २ नमबर वडा कार्यालय तर्फ)</t>
  </si>
  <si>
    <t>संचार महसुल ( २ नम्बर वडा कार्यालय तर्फ)</t>
  </si>
  <si>
    <t>सवारी साधन मर्मत खर्च (२ नम्बर वडा कार्यालय तर्फ)</t>
  </si>
  <si>
    <t>मेशिनरी तथा औजार मर्मत सम्भार तथा सञ्चालन खर्च (२ नम्बर वडा कार्यालय तर्फ)</t>
  </si>
  <si>
    <t>मसलन्द तथा कार्यालय सामाग्री ( २ नम्बर वडा कार्यालय तर्फ )</t>
  </si>
  <si>
    <t>इन्धन - अन्य प्रयोजन ( २ नम्बर वडा कार्यालय तर्फ )</t>
  </si>
  <si>
    <t>पत्रपत्रिका, छपाई तथा सूचना प्रकाशन खर्च ( २ नम्बर वडा कार्यालय तर्फ )</t>
  </si>
  <si>
    <t>विविध खर्च (२ नम्बर वडा कार्यालय तर्फ )</t>
  </si>
  <si>
    <t>सारदा नगरपालिकावडा नं.३ - ८०६६०४०३२०३</t>
  </si>
  <si>
    <t>पदाधिकारी बैठक भत्ता (३ नम्बर वडा कार्यालय तर्फ)</t>
  </si>
  <si>
    <t>पानी तथा बिजुली (३ नम्बर वडा कार्यालय तर्फ)</t>
  </si>
  <si>
    <t>संचार महसुल ( ३ नम्बर वडा कार्यालय तर्फ)</t>
  </si>
  <si>
    <t>सवारी साधन मर्मत खर्च (३ नम्बर वडा कार्यालय तर्फ)</t>
  </si>
  <si>
    <t>मेशिनरी तथा औजार मर्मत सम्भार तथा सञ्चालन खर्च (३ नम्बर वडा कार्यालय तर्फ)</t>
  </si>
  <si>
    <t>मसलन्द तथा कार्यालय सामाग्री (३ नम्बर वडा कार्यालय तर्फ )</t>
  </si>
  <si>
    <t>इन्धन - अन्य प्रयोजन ( ३ नम्बर वडा कार्यालय तर्फ )</t>
  </si>
  <si>
    <t>पत्रपत्रिका, छपाई तथा सूचना प्रकाशन खर्च ( ३ नम्बर वडा कार्यालय तर्फ )</t>
  </si>
  <si>
    <t>विविध खर्च ( ३ नम्बर वडा कार्यालय तर्फ )</t>
  </si>
  <si>
    <t>सारदा नगरपालिकावडा नं.४ - ८०६६०४०३२०४</t>
  </si>
  <si>
    <t>पदाधिकारी बैठक भत्ता (४ नम्बर बडा कार्यालय तर्फ)</t>
  </si>
  <si>
    <t>पानी तथा बिजुली ( ४ नम्बर वडा कार्यालय तर्फ)</t>
  </si>
  <si>
    <t>संचार महसुल (४ नम्बर वडा कार्यालय तर्फ)</t>
  </si>
  <si>
    <t>सवारी साधन मर्मत खर्च (४ नम्बर वडा कार्यालय तर्फ)</t>
  </si>
  <si>
    <t>मेशिनरी तथा औजार मर्मत सम्भार तथा सञ्चालन खर्च (४ नम्बर वडा कार्यालय तर्फ)</t>
  </si>
  <si>
    <t>मसलन्द तथा कार्यालय सामाग्री ( ४ नम्बर वडा कार्यालय तर्फ )</t>
  </si>
  <si>
    <t>इन्धन - अन्य प्रयोजन ( ४ नम्बर वडा कार्यालय तर्फ )</t>
  </si>
  <si>
    <t>पत्रपत्रिका, छपाई तथा सूचना प्रकाशन खर्च ( ४ नम्बर वडा कार्यालय तर्फ )</t>
  </si>
  <si>
    <t>विविध खर्च ( ४ नम्बर वडा कार्यालय तर्फ )</t>
  </si>
  <si>
    <t>सारदा नगरपालिकावडा नं.५ - ८०६६०४०३२०५</t>
  </si>
  <si>
    <t>पदाधिकारी बैठक भत्ता (५ नम्बर वडा कार्यालय तर्फ)</t>
  </si>
  <si>
    <t>पानी तथा बिजुली ( ५ नम्बर वडा कार्यालय तर्फ)</t>
  </si>
  <si>
    <t>संचार महसुल ( ५ नम्बर वडा कार्यालय तर्फ)</t>
  </si>
  <si>
    <t>सवारी साधन मर्मत खर्च (५ नम्बर वडा कार्यालय तर्फ)</t>
  </si>
  <si>
    <t>मेशिनरी तथा औजार मर्मत सम्भार तथा सञ्चालन खर्च (५ नम्बर वडा कार्यालय तर्फ)</t>
  </si>
  <si>
    <t>मसलन्द तथा कार्यालय सामाग्री ( ५ नम्बर वडा कार्यालय तर्फ )</t>
  </si>
  <si>
    <t>इन्धन - अन्य प्रयोजन ( ५ नम्बर वडा कार्यालय तर्फ )</t>
  </si>
  <si>
    <t>पत्रपत्रिका, छपाई तथा सूचना प्रकाशन खर्च ( ५ नम्बर वडा कार्यालय तर्फ )</t>
  </si>
  <si>
    <t>विविध खर्च ( ५ नम्बर वडा कार्यालय तर्फ )</t>
  </si>
  <si>
    <t>सारदा नगरपालिकावडा नं.६ - ८०६६०४०३२०६</t>
  </si>
  <si>
    <t>पदाधिकारी बैठक भत्ता (६ नम्बर वडा कार्यालय तर्फ)</t>
  </si>
  <si>
    <t>पानी तथा बिजुली ( ६ नम्बर वडा कार्यालय तर्फ)</t>
  </si>
  <si>
    <t>संचार महसुल ( ६ नम्बर वडा कार्यालय तर्फ)</t>
  </si>
  <si>
    <t>सवारी साधन मर्मत खर्च (६ नम्बर वडा कार्यालय तर्फ)</t>
  </si>
  <si>
    <t>मेशिनरी तथा औजार मर्मत सम्भार तथा सञ्चालन खर्च (६ नम्बर वडा कार्यालय तर्फ)</t>
  </si>
  <si>
    <t>मसलन्द तथा कार्यालय सामाग्री ( ६ नम्बर वडा कार्यालय तर्फ )</t>
  </si>
  <si>
    <t>इन्धन - अन्य प्रयोजन ( ६ नम्बर वडा कार्यालय तर्फ )</t>
  </si>
  <si>
    <t>पत्रपत्रिका, छपाई तथा सूचना प्रकाशन खर्च ( ६ नम्बर वडा कार्यालय तर्फ )</t>
  </si>
  <si>
    <t>विविध खर्च ( ६ नम्बर वडा कार्यालय तर्फ )</t>
  </si>
  <si>
    <t>सारदा नगरपालिकावडा नं.७ - ८०६६०४०३२०७</t>
  </si>
  <si>
    <t>पदाधिकारी बैठक भत्ता (७ नम्बर वडा कार्यालय तर्फ)</t>
  </si>
  <si>
    <t>पानी तथा बिजुली ( ७ नम्बर वडा कार्यालय तर्फ)</t>
  </si>
  <si>
    <t>संचार महसुल ( ७ नम्बर वडा कार्यालय तर्फ)</t>
  </si>
  <si>
    <t>सवारी साधन मर्मत खर्च (७ नम्बर वडा कार्याल तर्फ)</t>
  </si>
  <si>
    <t>मेशिनरी तथा औजार मर्मत सम्भार तथा सञ्चालन खर्च (७ नम्बर वडा कार्यालय तर्फ)</t>
  </si>
  <si>
    <t>मसलन्द तथा कार्यालय सामाग्री ( ७ नम्बर वडा कार्यालय तर्फ )</t>
  </si>
  <si>
    <t>इन्धन - अन्य प्रयोजन ( ७ नम्बर वडा कार्यालय तर्फ )</t>
  </si>
  <si>
    <t>पत्रपत्रिका, छपाई तथा सूचना प्रकाशन खर्च ( ७ नम्बर वडा कार्यालय तर्फ )</t>
  </si>
  <si>
    <t>विविध खर्च ( ७ नम्बर वडा कार्यालय तर्फ )</t>
  </si>
  <si>
    <t>सारदा नगरपालिकावडा नं.८ - ८०६६०४०३२०८</t>
  </si>
  <si>
    <t>पदाधिकारी बैठक भत्ता (८ नम्बर वडा कार्यालय तर्फ)</t>
  </si>
  <si>
    <t>पानी तथा बिजुली ( ८ नम्बर वडा कार्यालय तर्फ)</t>
  </si>
  <si>
    <t>संचार महसुल ( ८ नम्बर वडा कार्यालय तर्फ )</t>
  </si>
  <si>
    <t>सवारी साधन मर्मत खर्च (८ नम्बर वडा कार्यालय तर्फ)</t>
  </si>
  <si>
    <t>मेशिनरी तथा औजार मर्मत सम्भार तथा सञ्चालन खर्च (८ नम्बर वडा कार्यालय तर्फ)</t>
  </si>
  <si>
    <t>मसलन्द तथा कार्यालय सामाग्री ( ८ नम्बर वडा कार्यालय तर्फ )</t>
  </si>
  <si>
    <t>इन्धन - अन्य प्रयोजन ( ८ नम्बर वडा कार्यालय तर्फ )</t>
  </si>
  <si>
    <t>पत्रपत्रिका, छपाई तथा सूचना प्रकाशन खर्च ( ८ नम्बर वडा कार्यालय तर्फ )</t>
  </si>
  <si>
    <t>विविध खर्च ( ८ नम्बर वडा कार्यालय तर्फ )</t>
  </si>
  <si>
    <t>सारदा नगरपालिकावडा नं.९ - ८०६६०४०३२०९</t>
  </si>
  <si>
    <t>पदाधिकारी बैठक भत्ता (९ नम्बर वडा कार्यालय तर्फ)</t>
  </si>
  <si>
    <t>पानी तथा बिजुली ( ९ नम्बर वडा कार्यालय तर्फ )</t>
  </si>
  <si>
    <t>संचार महसुल ( ९ नम्बर वडा कार्यालय तर्फ)</t>
  </si>
  <si>
    <t>सवारी साधन मर्मत खर्च (९ नम्बर वडा कार्यालय तर्फ)</t>
  </si>
  <si>
    <t>मेशिनरी तथा औजार मर्मत सम्भार तथा सञ्चालन खर्च (९ नम्बर वडा कार्यालय तर्फ)</t>
  </si>
  <si>
    <t>मसलन्द तथा कार्यालय सामाग्री ( ९ नम्बर वडा कार्यालय तर्फ )</t>
  </si>
  <si>
    <t>इन्धन - अन्य प्रयोजन ( ९ नम्बर वडा कार्यालय तर्फ )</t>
  </si>
  <si>
    <t>पत्रपत्रिका, छपाई तथा सूचना प्रकाशन खर्च ( ९ नम्बर वडा कार्यालय तर्फ )</t>
  </si>
  <si>
    <t>विविध खर्च ( ९ नम्बर वडा कार्यालय तर्फ )</t>
  </si>
  <si>
    <t>सारदा नगरपालिकावडा नं.१० - ८०६६०४०३२१०</t>
  </si>
  <si>
    <t>पदाधिकारी बैठक भत्ता (१० नम्बर वडा कार्यालय तर्फ)</t>
  </si>
  <si>
    <t>पानी तथा बिजुली (१० नम्बर वडा कार्यालय तर्फ)</t>
  </si>
  <si>
    <t>संचार महसुल ( १० नम्बर वडा कार्यालय तर्फ)</t>
  </si>
  <si>
    <t>सवारी साधन मर्मत खर्च (१० नम्बर वडा कार्यालय तर्फ)</t>
  </si>
  <si>
    <t>मेशिनरी तथा औजार मर्मत सम्भार तथा सञ्चालन खर्च (१० नम्बर वडा कार्यालय तर्फ)</t>
  </si>
  <si>
    <t>मसलन्द तथा कार्यालय सामाग्री ( १० नम्बर वडा कार्यालय तर्फ )</t>
  </si>
  <si>
    <t>इन्धन - अन्य प्रयोजन ( १० नम्बर वडा कार्यालय तर्फ )</t>
  </si>
  <si>
    <t>पत्रपत्रिका, छपाई तथा सूचना प्रकाशन खर्च ( १० नम्बर वडा कार्यालय तर्फ )</t>
  </si>
  <si>
    <t>विविध खर्च ( १० नम्बर वडा कार्यालय तर्फ )</t>
  </si>
  <si>
    <t>सारदा नगरपालिकावडा नं.११ - ८०६६०४०३२११</t>
  </si>
  <si>
    <t>पदाधिकारी बैठक भत्ता (११ नम्बर वडा कार्यालय तर्फ)</t>
  </si>
  <si>
    <t>पानी तथा बिजुली ( ११ नम्बर वडा कार्यालय तर्फ)</t>
  </si>
  <si>
    <t>संचार महसुल ( ११ नम्बर वडा कार्यालय तर्फ)</t>
  </si>
  <si>
    <t>सवारी साधन मर्मत खर्च (११ नम्बर वडा कार्यालय तर्फ)</t>
  </si>
  <si>
    <t>मेशिनरी तथा औजार मर्मत सम्भार तथा सञ्चालन खर्च (११ नम्बर वडा कार्यालय तर्फ)</t>
  </si>
  <si>
    <t>मसलन्द तथा कार्यालय सामाग्री ( ११ नम्बर वडा कार्यालय तर्फ )</t>
  </si>
  <si>
    <t>इन्धन - अन्य प्रयोजन ( ११ नम्बर वडा कार्यालय तर्फ )</t>
  </si>
  <si>
    <t>पत्रपत्रिका, छपाई तथा सूचना प्रकाशन खर्च ( ११ नम्बर वडा कार्यालय तर्फ )</t>
  </si>
  <si>
    <t>विविध खर्च ( ११ नम्बर वडा कार्यालय तर्फ )</t>
  </si>
  <si>
    <t>सारदा नगरपालिकावडा नं.१२ - ८०६६०४०३२१२</t>
  </si>
  <si>
    <t>पदाधिकारी बैठक भत्ता (१२ नम्बर वडा कार्यालय तर्फ)</t>
  </si>
  <si>
    <t>पानी तथा बिजुली ( १२ नम्बर वडा कार्यालय तर्फ)</t>
  </si>
  <si>
    <t>संचार महसुल ( १२ नम्बर वडा कार्यालय तर्फ)</t>
  </si>
  <si>
    <t>सवारी साधन मर्मत खर्च (१२ नम्बर वडा कार्यालय तर्फ)</t>
  </si>
  <si>
    <t>मेशिनरी तथा औजार मर्मत सम्भार तथा सञ्चालन खर्च (१२ नम्बर वडा कार्यालय तर्फ)</t>
  </si>
  <si>
    <t>मसलन्द तथा कार्यालय सामाग्री ( १२ नम्बर वडा कार्यालय तर्फ )</t>
  </si>
  <si>
    <t>इन्धन - अन्य प्रयोजन ( १२ नम्बर वडा कार्यालय तर्फ )</t>
  </si>
  <si>
    <t>पत्रपत्रिका, छपाई तथा सूचना प्रकाशन खर्च ( १२ नम्बर वडा कार्यालय तर्फ )</t>
  </si>
  <si>
    <t>विविध खर्च ( १२ नम्बर वडा कार्यालय तर्फ )</t>
  </si>
  <si>
    <t>सारदा नगरपालिकावडा नं.१३ - ८०६६०४०३२१३</t>
  </si>
  <si>
    <t>पदाधिकारी बैठक भत्ता ( १३ नम्बर वडा कार्यालय तर्फ)</t>
  </si>
  <si>
    <t>पानी तथा बिजुली ( १३ नम्बर वडा कार्यालय तर्फ)</t>
  </si>
  <si>
    <t>संचार महसुल ( १३ नम्बर वडा कार्यालय तर्फ)</t>
  </si>
  <si>
    <t>सवारी साधन मर्मत खर्च (१३ नम्बर वडा कार्यालय तर्फ)</t>
  </si>
  <si>
    <t>मेशिनरी तथा औजार मर्मत सम्भार तथा सञ्चालन खर्च (१३ नम्बर वडा कार्यालय तर्फ)</t>
  </si>
  <si>
    <t>मसलन्द तथा कार्यालय सामाग्री ( १३ नम्बर वडा कार्यालय तर्फ )</t>
  </si>
  <si>
    <t>इन्धन - अन्य प्रयोजन ( १३ नम्बर वडा कार्यालय तर्फ )</t>
  </si>
  <si>
    <t>पत्रपत्रिका, छपाई तथा सूचना प्रकाशन खर्च ( १३ नम्बर वडा कार्यालय तर्फ )</t>
  </si>
  <si>
    <t>विविध खर्च ( १३ नम्बर वडा कार्यालय तर्फ )</t>
  </si>
  <si>
    <t>सारदा नगरपालिकावडा नं.१४ - ८०६६०४०३२१४</t>
  </si>
  <si>
    <t>पदाधिकारी बैठक भत्ता (१४ नम्बर वडा कार्यालय तर्फ)</t>
  </si>
  <si>
    <t>पानी तथा बिजुली ( १४ नम्बर वडा कार्यालय तर्फ)</t>
  </si>
  <si>
    <t>संचार महसुल ( १४ नम्बर वडा कार्यालय तर्फ)</t>
  </si>
  <si>
    <t>सवारी साधन मर्मत खर्च (१४ नम्बर वडा कार्यालय तर्फ)</t>
  </si>
  <si>
    <t>मेशिनरी तथा औजार मर्मत सम्भार तथा सञ्चालन खर्च (१४ नम्बर वडा कार्यालय तर्फ)</t>
  </si>
  <si>
    <t>मसलन्द तथा कार्यालय सामाग्री ( १४ नम्बर वडा कार्यालय तर्फ )</t>
  </si>
  <si>
    <t>इन्धन - अन्य प्रयोजन ( १४ नम्बर वडा कार्यालय तर्फ )</t>
  </si>
  <si>
    <t>पत्रपत्रिका, छपाई तथा सूचना प्रकाशन खर्च ( १४ नम्बर वडा कार्यालय तर्फ )</t>
  </si>
  <si>
    <t>विविध खर्च ( १४ नम्बर वडा कार्यालय तर्फ )</t>
  </si>
  <si>
    <t>सारदा नगरपालिकावडा नं.१५ - ८०६६०४०३२१५</t>
  </si>
  <si>
    <t>पदाधिकारी बैठक भत्ता (१५ नम्बर वडा कार्यालय तर्फ)</t>
  </si>
  <si>
    <t>पानी तथा बिजुली (१५ नम्बर वडा कार्यालय तर्फ)</t>
  </si>
  <si>
    <t>संचार महसुल ( १५ नम्बर वडा कार्यालय तर्फ)</t>
  </si>
  <si>
    <t>सवारी साधन मर्मत खर्च (१५ नम्बर वडा कार्यालय तर्फ)</t>
  </si>
  <si>
    <t>मेशिनरी तथा औजार मर्मत सम्भार तथा सञ्चालन खर्च (१५ नम्बर वडा कार्यालय तर्फ)</t>
  </si>
  <si>
    <t>मसलन्द तथा कार्यालय सामाग्री ( १५ नम्बर वडा कार्यालय तर्फ )</t>
  </si>
  <si>
    <t>इन्धन - अन्य प्रयोजन ( १५ नम्बर वडा कार्यालय तर्फ )</t>
  </si>
  <si>
    <t>पत्रपत्रिका, छपाई तथा सूचना प्रकाशन खर्च ( १५ नम्बर वडा कार्यालय तर्फ )</t>
  </si>
  <si>
    <t>विविध खर्च ( १५ नम्बर वडा कार्यालय तर्फ )</t>
  </si>
  <si>
    <t>कुल जम्मा</t>
  </si>
  <si>
    <t xml:space="preserve">जम्मा </t>
  </si>
  <si>
    <t>विविध सफ्टवेयर खरिद तथा जडान</t>
  </si>
  <si>
    <t>१५ वटै वडाहरूको लागि डि.पि.आर तयार (खानेपानी, बस्ती विकास, आधुनिक सहरीकरण, सडक, टाउनप्लानिङ, मनोरञ्जन पार्क आदि)</t>
  </si>
  <si>
    <t>सरसफाई व्यवस्थापन तथा चेतनामुलक कार्यक्रम</t>
  </si>
  <si>
    <t>नगरभित्रका भाषा-कला सँस्कृती संरक्षण प्रवर्ध्दनको लागि विभिन्न कार्यक्रम</t>
  </si>
  <si>
    <t xml:space="preserve">नगरपालिकामा सूचना प्रविधिको प्रयोग मर्मत तथा सुधार </t>
  </si>
  <si>
    <t>लोक सेवा आयोग तयारी कक्षा सञ्चालन</t>
  </si>
  <si>
    <t>नगरपालिकाको बृहत पर्यटन गुरूयोजना निर्माण तथा सम्भावित (ECO Tourism Site) अध्ययन</t>
  </si>
  <si>
    <t>नगरपालिकामा हाउस नम्बरिङ (घर अभिलेखिकरण)</t>
  </si>
  <si>
    <t>सरसफाई तथा फोहोर व्यवस्थापन सेवा शुल्क (नगरपालिका तर्फ)</t>
  </si>
  <si>
    <t>कर्णाली प्रदेश, नेपाल</t>
  </si>
  <si>
    <t>रकम रू. एकमा</t>
  </si>
  <si>
    <t>संघीय राजश्व बाँडफाँड</t>
  </si>
  <si>
    <t>आ.व. : २०७७/७८</t>
  </si>
  <si>
    <t>शारदा नगरपालिका</t>
  </si>
  <si>
    <t>नगरकार्यपालिकाको कार्यालय</t>
  </si>
  <si>
    <t xml:space="preserve">खलंगा, सल्यान </t>
  </si>
  <si>
    <t>खर्च संकेत नम्बर</t>
  </si>
  <si>
    <t>विवरण</t>
  </si>
  <si>
    <t xml:space="preserve">रकम रू </t>
  </si>
  <si>
    <t xml:space="preserve">रकम अक्षरमा </t>
  </si>
  <si>
    <t>संघीय  समानिकरण</t>
  </si>
  <si>
    <t xml:space="preserve">प्रदेश समानिकरण </t>
  </si>
  <si>
    <t>संघिय राजश्व बाँडफाँड</t>
  </si>
  <si>
    <t xml:space="preserve">आन्तरिक स्रोत </t>
  </si>
  <si>
    <t xml:space="preserve">कुल जम्मा </t>
  </si>
  <si>
    <t xml:space="preserve">बाँडफाँड भर्इ प्राप्त हुने मूल्य अभिवृध्दि कर </t>
  </si>
  <si>
    <t>बाँडफाँड भर्इ प्राप्त हुने अन्तशुल्क</t>
  </si>
  <si>
    <t>बाँडफाँड भर्इ प्राप्त हुने वन रोयल्टी</t>
  </si>
  <si>
    <t>प्रदेश राजश्व बाडँफाँड</t>
  </si>
  <si>
    <t xml:space="preserve">बाँडफाँड भर्इ प्राप्त हुने खानी तथा खनिज सम्बन्धि रोयल्टी </t>
  </si>
  <si>
    <t>नेपाल सरकार नगद अनुदान</t>
  </si>
  <si>
    <t>आन्तरिक ऋण</t>
  </si>
  <si>
    <t xml:space="preserve">अन्य दस्तुर </t>
  </si>
  <si>
    <t>अन्य प्रशासनिक सेवा शुल्क</t>
  </si>
  <si>
    <t>कृषि तथा पशुजन्य बस्तुको ब्यवसायिक कारोबारमा लाग्ने कर</t>
  </si>
  <si>
    <t xml:space="preserve">घर बहाल कर </t>
  </si>
  <si>
    <t xml:space="preserve">बहाल बिटौरी कर </t>
  </si>
  <si>
    <t xml:space="preserve">व्यक्तीगत घटना दर्ता दस्तुर </t>
  </si>
  <si>
    <t>सवारी साधन कर (साना शहरी)</t>
  </si>
  <si>
    <t xml:space="preserve">बेरुजु </t>
  </si>
  <si>
    <t>धरौटी सदर स्याहा</t>
  </si>
  <si>
    <t>न्यायीक दण्ड जरिवाना र जफत</t>
  </si>
  <si>
    <t xml:space="preserve">रेडियो/ एफ.एम सञ्चालन दस्तुर </t>
  </si>
  <si>
    <t xml:space="preserve">व्यवसाय रजिष्ट्रेसन दस्तुर </t>
  </si>
  <si>
    <t xml:space="preserve">नाता प्रमाणित दस्तुर </t>
  </si>
  <si>
    <t xml:space="preserve">सिफारिस दस्तुर </t>
  </si>
  <si>
    <t>पार्किङ्ग शुल्क</t>
  </si>
  <si>
    <t xml:space="preserve">परीक्षा शुल्क </t>
  </si>
  <si>
    <t>शिक्षा क्षेत्रको  आय</t>
  </si>
  <si>
    <t xml:space="preserve">अन्य सेवा शुल्क तथा बिक्री </t>
  </si>
  <si>
    <t>अन्य विक्रिबाट प्राप्त रकम</t>
  </si>
  <si>
    <t>सरकारी सम्पतीको विक्रिबाट प्राप्त रकम</t>
  </si>
  <si>
    <t>कृषि उत्पादनको बिक्रीबाट प्राप्त रकम</t>
  </si>
  <si>
    <t xml:space="preserve">अखेटोपहरामा लाग्ने कर </t>
  </si>
  <si>
    <t xml:space="preserve">सम्पती बहाल तथा पट्टा बापतको आयमा लाग्ने कर </t>
  </si>
  <si>
    <t>भुमी कर/ मालपोत</t>
  </si>
  <si>
    <t xml:space="preserve">अन्य कर </t>
  </si>
  <si>
    <t>नक्सा पास दस्तुर</t>
  </si>
  <si>
    <t xml:space="preserve">विधुत सम्बन्धी दस्तुर </t>
  </si>
  <si>
    <t xml:space="preserve">जलश्रोत सम्बन्धी अन्य दस्तुर </t>
  </si>
  <si>
    <t xml:space="preserve">अन्य क्षेत्रको आय </t>
  </si>
  <si>
    <t>प्रशासनिक दण्ड जरिवाना जफत</t>
  </si>
  <si>
    <t xml:space="preserve">अन्य राजश्व </t>
  </si>
  <si>
    <t xml:space="preserve">व्यवसाय कर </t>
  </si>
  <si>
    <t>संघीय सशर्त अनुदान चालु</t>
  </si>
  <si>
    <t>एस.एस.डि.पी. सोधभर्ना हुने ऋण</t>
  </si>
  <si>
    <r>
      <rPr>
        <sz val="12"/>
        <color theme="1"/>
        <rFont val="Arial"/>
        <family val="2"/>
      </rPr>
      <t>एस.एस.डि.पी.</t>
    </r>
    <r>
      <rPr>
        <sz val="16"/>
        <color theme="1"/>
        <rFont val="Arial"/>
        <family val="2"/>
      </rPr>
      <t xml:space="preserve"> </t>
    </r>
    <r>
      <rPr>
        <sz val="16"/>
        <color theme="1"/>
        <rFont val="Annapurn"/>
      </rPr>
      <t>सोधभर्ना हुने अनुदान</t>
    </r>
  </si>
  <si>
    <t>आई.डि.ए. सोधभर्ना हुने ऋण</t>
  </si>
  <si>
    <t>गत बर्षको नगद मौज्दात (सञ्चित कोष)</t>
  </si>
  <si>
    <t xml:space="preserve">प्रधानमन्त्री रोजागार कार्यक्रम </t>
  </si>
  <si>
    <t xml:space="preserve">मुख्यमन्त्री रोजगार कार्यक्रम </t>
  </si>
  <si>
    <t>आ.व. २०७७।०७८ को अनुमानित बजेट</t>
  </si>
  <si>
    <t xml:space="preserve">एक लाख </t>
  </si>
  <si>
    <t xml:space="preserve">दुई लाख </t>
  </si>
  <si>
    <t>एघार करोड छयासी लाख मात्र ।</t>
  </si>
  <si>
    <t>छ करोड पँचास लाख मात्र ।</t>
  </si>
  <si>
    <t>दुई करोड तिस लाख मात्र ।</t>
  </si>
  <si>
    <t>अरचालिस लाख बत्तिस हजार पाँच सय दश मात्र ।</t>
  </si>
  <si>
    <t>तेह्र लाख साठी हजार मात्र ।</t>
  </si>
  <si>
    <t>तिन लाख अठासी हजार मात्र ।</t>
  </si>
  <si>
    <t>सन्तानब्बे हजार मात्र ।</t>
  </si>
  <si>
    <t>पन्चानब्बे हजार मात्र ।</t>
  </si>
  <si>
    <t>चौविस करोड त्यात्तिस हजार मात्र ।</t>
  </si>
  <si>
    <t>अन्ठान्ब्बे लाख मात्र ।</t>
  </si>
  <si>
    <t>आठ लाख मात्र ।</t>
  </si>
  <si>
    <t>एक करोड तेह्र लाख मात्र ।</t>
  </si>
  <si>
    <t>असी लाख मात्र ।</t>
  </si>
  <si>
    <t>पँचास लाख मात्र ।</t>
  </si>
  <si>
    <t>दश लाख मात्र ।</t>
  </si>
  <si>
    <t>पचहत्तर लाख मात्र ।</t>
  </si>
  <si>
    <t>पैचालिस लाख मात्र ।</t>
  </si>
  <si>
    <t>एक लाख मात्र ।</t>
  </si>
  <si>
    <t>दुई लाख मात्र ।</t>
  </si>
  <si>
    <t>पैतिस लाख मात्र ।</t>
  </si>
  <si>
    <t>पच्चिस लाख मात्र ।</t>
  </si>
  <si>
    <t>बाह्र लाख मात्र ।</t>
  </si>
  <si>
    <t>पाँच लाख मात्र ।</t>
  </si>
  <si>
    <t>चौहत्तर लाख मात्र ।</t>
  </si>
  <si>
    <t>पैसट्टी लाख नब्बे हजार चार सय नब्बे  मात्र ।</t>
  </si>
  <si>
    <t>पच्चिस लाख  मात्र ।</t>
  </si>
  <si>
    <t xml:space="preserve">पच्चिस लाख मात्र । </t>
  </si>
  <si>
    <t>पाँच लाख  मात्र ।</t>
  </si>
  <si>
    <t>एक लाख  मात्र ।</t>
  </si>
  <si>
    <t>दुई लाख  मात्र ।</t>
  </si>
  <si>
    <t>पाँच करोड मात्र ।</t>
  </si>
  <si>
    <t xml:space="preserve">एम एम एकाडेमी तिलचौर हुँदै भुवाटाकुरा सडक स्त्तरोन्नती </t>
  </si>
  <si>
    <t xml:space="preserve">बीस लाख </t>
  </si>
  <si>
    <t xml:space="preserve">भिमसेन स्थान, बरला सडक स्त्तोरन्नती शा न पा २ </t>
  </si>
  <si>
    <t xml:space="preserve">तीस लाख </t>
  </si>
  <si>
    <t>भट्टाचौर कौछे हलचौर सडक शा न पा ६</t>
  </si>
  <si>
    <t>मदाना, जलुके ठूलाखोला सडक शा न पा १०</t>
  </si>
  <si>
    <t>तिस लाख</t>
  </si>
  <si>
    <t>ठूलो कुलो जर्नेकुलो ठूलाखोला सडक शा न पा ६</t>
  </si>
  <si>
    <t xml:space="preserve">खलंगा शितलपाटी खानेपानि निर्माण </t>
  </si>
  <si>
    <t>महेन्द्ररत्न मा वी हिवल्चा पूर्वाधार निर्माण</t>
  </si>
  <si>
    <t xml:space="preserve">मार्के खैरावाङ्ग हुदै श्रीनगर जोड्ने कालोपत्र सडक निर्माण कार्य </t>
  </si>
  <si>
    <t>नब्बे लाख</t>
  </si>
  <si>
    <t xml:space="preserve">श्रीनगर आधुनिक बसपार्क निर्माण </t>
  </si>
  <si>
    <t xml:space="preserve">पचपन्न लाख </t>
  </si>
  <si>
    <t xml:space="preserve">प्रदेश तर्फको जम्मा </t>
  </si>
  <si>
    <t>तिन करोड पन्ध्र  लाख</t>
  </si>
  <si>
    <t xml:space="preserve">वडाहरुमा फर्महरु सञ्चालन </t>
  </si>
  <si>
    <t xml:space="preserve">कृषकहरुलाइ आवश्यकता अनुसार यान्त्रीक उपकरण वितरण </t>
  </si>
  <si>
    <t>साना किसानहरुलाइ मागमा आधारित कार्य्रकम</t>
  </si>
  <si>
    <t xml:space="preserve">कृषि शाखा व्यवस्थापन </t>
  </si>
  <si>
    <t xml:space="preserve">कृषि तर्फको जम्मा </t>
  </si>
  <si>
    <t xml:space="preserve">गाडी र एम्बुलेन्स खरिद </t>
  </si>
  <si>
    <t xml:space="preserve">भैपरी आउने पुँजिगत खर्च </t>
  </si>
  <si>
    <t xml:space="preserve">भैपरी आउने चालु खर्च </t>
  </si>
  <si>
    <t>पाँच लाख</t>
  </si>
  <si>
    <t>तिन लाख</t>
  </si>
  <si>
    <t xml:space="preserve">जिल्ला प्रहरी कार्यालयको सोलार जडान </t>
  </si>
  <si>
    <t>ब्रम्हकुमारी राजयोग प्रशिक्षण केन्द्र भवन निर्माण</t>
  </si>
  <si>
    <t xml:space="preserve">गणेशस्थान देखी डाडागाउँ विचमा वाल सल्याब निर्माण </t>
  </si>
  <si>
    <t xml:space="preserve">साझा सुविधा केन्द्र स्थापना </t>
  </si>
  <si>
    <t xml:space="preserve">प्वारा कनरा बुटा सिचाई कुलो मर्मत </t>
  </si>
  <si>
    <t>दुई लाख</t>
  </si>
  <si>
    <t xml:space="preserve">दुइ लाख </t>
  </si>
  <si>
    <t xml:space="preserve">दारिमचौर खानेपानी विस्तार कार्य </t>
  </si>
  <si>
    <t>चार लाख</t>
  </si>
  <si>
    <t xml:space="preserve">तिन लाख </t>
  </si>
  <si>
    <t xml:space="preserve">छापडाडा खानेपानी विस्तार कार्य </t>
  </si>
  <si>
    <t>श्रीनगर भगवती खोला मोटरबाटो निर्माण  ग्रावेल तथा नाला</t>
  </si>
  <si>
    <t xml:space="preserve">शारदा प्रा वी चैंवाङ्गको पर्खाल निर्माण </t>
  </si>
  <si>
    <t xml:space="preserve">एक लाख पँचास हजार </t>
  </si>
  <si>
    <t xml:space="preserve">दोमाटी देखी शिव मन्दिर सल्याब निर्माण </t>
  </si>
  <si>
    <t xml:space="preserve">पर्सेलाचौर टुनीबोट मोटरबाटो निर्माण </t>
  </si>
  <si>
    <t>दुइ लाख</t>
  </si>
  <si>
    <t>पानीखोला प्रतिक्षालय निर्माण कार्य</t>
  </si>
  <si>
    <t>एक लाख पँचास हजार</t>
  </si>
  <si>
    <t xml:space="preserve">ठुलाधारा जाने बाटो स्त्तरउन्नती कार्य </t>
  </si>
  <si>
    <t>पत्रकार महासंघको भवन जाने मोटरबाटो निर्माण</t>
  </si>
  <si>
    <t>दुइ लाख पँचास हजार</t>
  </si>
  <si>
    <t xml:space="preserve">हुलाक घर जोड्ने मोटरबाटो स्त्तरउन्नती </t>
  </si>
  <si>
    <t xml:space="preserve">घरेलु गणेशस्थानको ठाडो बाटो स्त्तरउन्नती कार्य </t>
  </si>
  <si>
    <t>एक लाख</t>
  </si>
  <si>
    <t xml:space="preserve">जिल्ला प्रहरी गेट देखी विष्ट टोल झर्ने  ठाडो बाटो नयाँ निर्माण कार्य </t>
  </si>
  <si>
    <t>बिष्टटोल जाने बाटोमा सल्याब निर्माण कार्य</t>
  </si>
  <si>
    <t xml:space="preserve">भद्रकाली मन्दरीको हवन कुण्ड निर्माण </t>
  </si>
  <si>
    <t xml:space="preserve">शिरुवार घट्टेखोला मोटरबाटो  निर्माण स्त्तरउन्नती </t>
  </si>
  <si>
    <t xml:space="preserve">खोरेगौडा सडक मर्मत </t>
  </si>
  <si>
    <t xml:space="preserve">डुर देखी टिम्मुर खोला सडक निर्माण </t>
  </si>
  <si>
    <t xml:space="preserve">तिल्चौर द्धारीगौडा सडक निर्माण </t>
  </si>
  <si>
    <t xml:space="preserve">पचास हजार </t>
  </si>
  <si>
    <t xml:space="preserve">भानेचौर नजिक हिवल्चेतरा खेतमा सिचाई कुलो निर्माण </t>
  </si>
  <si>
    <t xml:space="preserve">साहुटोला देखी साहिलाकम्द जाने मुख्यद्धारमा सल्याब निर्माण </t>
  </si>
  <si>
    <t xml:space="preserve">साहुटोला सेजवालटाकुरामा सल्याब निर्माण </t>
  </si>
  <si>
    <t>प्रतिक्षालय निर्माण ५ स्थानमा</t>
  </si>
  <si>
    <t xml:space="preserve">साहुटोला पिपलनेटा सल्याब निर्माण </t>
  </si>
  <si>
    <t xml:space="preserve">साहिलाकम्द ज्ञानद्धय आ.वि. मर्मत वाल निर्माण </t>
  </si>
  <si>
    <t xml:space="preserve">रानीकोट तल्लो मार्के हुदै स्याला जोड्ने बाटो स्त्तरउन्नती </t>
  </si>
  <si>
    <t xml:space="preserve">नेत्रलाल अभागी प्राविधिक शिक्षालय हुदै दलित बस्ती जोड्ने बाटो स्त्तरउन्नती  </t>
  </si>
  <si>
    <t xml:space="preserve">टिमुरधारा प्रतिक्षालय र चौतारी निर्माण </t>
  </si>
  <si>
    <t xml:space="preserve">हिमदृश्य पार्कमा तारजालीको घेरवार </t>
  </si>
  <si>
    <t xml:space="preserve">दलित बस्ती जाने बाटोमा सिडी निर्माण </t>
  </si>
  <si>
    <t>सालघारी पिपल चौतारा निर्माण</t>
  </si>
  <si>
    <t xml:space="preserve">पँचास हजार </t>
  </si>
  <si>
    <t>बरला बजार नाला व्यवस्थापन</t>
  </si>
  <si>
    <t xml:space="preserve">खातीगाउँ नजिक गुफाको मन्दिरको भौतिक सुधार </t>
  </si>
  <si>
    <t xml:space="preserve">सापमारा मसानघाटमा प्रतिक्षालय निर्माण </t>
  </si>
  <si>
    <t>गत्यासिम ठूलो कुलो सिचाई आयोजना</t>
  </si>
  <si>
    <t>लिसा कुरल सिमापाख स्याला हुदै कालिका मा.वी जोड्ने मोटरबाटो निर्माण</t>
  </si>
  <si>
    <t>मिलनचोकमा फिल्ड निर्माण  कार्य</t>
  </si>
  <si>
    <t xml:space="preserve">रामेखोला मसानघाट निर्माण कार्य </t>
  </si>
  <si>
    <t>रामेखोला हुदै स्वास्थ्य चौकी जोड्ने सडक निर्माण</t>
  </si>
  <si>
    <t xml:space="preserve">स्याला तल्लो दर्का भगवती मन्दिर मर्मत कार्य </t>
  </si>
  <si>
    <t xml:space="preserve">पहेला खोला टंकी माथिको कुलो निर्माण </t>
  </si>
  <si>
    <t xml:space="preserve">कुमालगाउँ आकाशे पानी संकलन टंकी निर्माण </t>
  </si>
  <si>
    <t>पचास हजार</t>
  </si>
  <si>
    <t xml:space="preserve">रारे खानेपानी टंकी निर्माण </t>
  </si>
  <si>
    <t>कुवाखोला पिपलडाडा खानेपानी निर्माण</t>
  </si>
  <si>
    <t xml:space="preserve">यरी गाउँ मोटरबाटो तथा पर्खाल निर्माण </t>
  </si>
  <si>
    <t xml:space="preserve">सिमखर्क खानेपानी टंकी निर्माण </t>
  </si>
  <si>
    <t>विद्याज्ञान प्रा.वी भवन मर्मत</t>
  </si>
  <si>
    <t xml:space="preserve">बाहुनपधेरा पिपलबोट वाल निर्माण </t>
  </si>
  <si>
    <t xml:space="preserve">पेदी स्याउना सिचाई कुलो निर्माण </t>
  </si>
  <si>
    <t xml:space="preserve">पिपलडाँडा चौतारी निर्माण </t>
  </si>
  <si>
    <t xml:space="preserve">कुवाखोला मिलदेखी माथि खानेपानी टंकी निर्माण </t>
  </si>
  <si>
    <t xml:space="preserve">रारे बागचौर मोटर बाटोमा पर्खाल निर्माण </t>
  </si>
  <si>
    <t xml:space="preserve">मसानघाट प्रतिक्षालय निर्माण </t>
  </si>
  <si>
    <t xml:space="preserve">जैतपानी धिरुवा मोटरबाटो निर्माण </t>
  </si>
  <si>
    <t xml:space="preserve">सिमलतारा सिचाई कुलो निर्माण </t>
  </si>
  <si>
    <t>पातिहाल्ना निगालचुला मोटरबाटो निर्माण</t>
  </si>
  <si>
    <t xml:space="preserve">सालचौर सुनचौर घोरेटो बाटो निर्माण </t>
  </si>
  <si>
    <t>शिव गुफा मन्दिर पलास्टर रङ्गरोगन कार्य</t>
  </si>
  <si>
    <t xml:space="preserve">भंगारचौर बलेखर्क जलुके मोटरबाटो नयाँ ट्रयाक खोल्ने </t>
  </si>
  <si>
    <t xml:space="preserve">भंगारचौर स्कुलबाट ओराले चौर जाने बाटो </t>
  </si>
  <si>
    <t>नयाँचौतारा देखी चाखे नेटा मोटरबाटो निर्माण</t>
  </si>
  <si>
    <t>भंगारचौर सिचाई डुर कुलो मर्मत</t>
  </si>
  <si>
    <t>भंगारचौर खानेपानी मर्मत</t>
  </si>
  <si>
    <t xml:space="preserve">बडाचौर लिफ्ट खानेपानी </t>
  </si>
  <si>
    <t>पैयाँ खर्क देखी गाउजाने मोटरबाटो स्त्तरउन्नती</t>
  </si>
  <si>
    <t>सामुदायिक भवन मर्मत र प्रतिक्षालय  निर्माण</t>
  </si>
  <si>
    <t>कालाखोला मोटरबाटो मर्मत</t>
  </si>
  <si>
    <t>कालाखोला घट्ट देखी डाडासिम पेदी सम्म मोटरबाटो मर्मत</t>
  </si>
  <si>
    <t xml:space="preserve">हिवल्चा देखी सुकेखोला मोटरबाटो मर्मत </t>
  </si>
  <si>
    <t xml:space="preserve">खैरावाङ्ग मन्दिर धर्मशाला जोड्ने बाटोमा सल्याब निर्माण </t>
  </si>
  <si>
    <t xml:space="preserve">बाहुनटोलको बाटो सल्याब निर्माण </t>
  </si>
  <si>
    <t>भोटेकालिका मन्दिर निर्माण</t>
  </si>
  <si>
    <t xml:space="preserve">चमेरा गुफा निर्माण </t>
  </si>
  <si>
    <t>बेलटारी घारी कुलो निर्माण  कार्य</t>
  </si>
  <si>
    <t>बेलटारी खानेपानी मर्मत कार्य</t>
  </si>
  <si>
    <t xml:space="preserve">घट्टे कुलो सांघार सिचाई निर्माण </t>
  </si>
  <si>
    <t xml:space="preserve">दुई लाख पँचास हजार </t>
  </si>
  <si>
    <t xml:space="preserve">भगवतीमाईदेवी मन्दिर निर्माण अत्तरकाडा </t>
  </si>
  <si>
    <t xml:space="preserve">जोगीको मसानघाट अत्तरकाँडा टहरा निर्माण </t>
  </si>
  <si>
    <t xml:space="preserve">सल्यानचौर शिव मन्दिर निर्माण </t>
  </si>
  <si>
    <t xml:space="preserve">साँझखर्क देखी सिचाईकुलो घोरनेटी खेतसम्म कुलो निर्माण </t>
  </si>
  <si>
    <t>स्यानीखाल खानेपानी छहरेखोला  मुहान मर्मत</t>
  </si>
  <si>
    <t>एक लाच पँचास हजार</t>
  </si>
  <si>
    <t>वाल्लो बागमारे खानेपानी टंकी मुहान मर्मत</t>
  </si>
  <si>
    <t xml:space="preserve">साल्नेटा खानेपानी लिफ्ट निर्माण </t>
  </si>
  <si>
    <t xml:space="preserve">सल्लेरी बह्वामन्दिर निर्माण </t>
  </si>
  <si>
    <t xml:space="preserve">सारेराखोला खानेपानी टंकी निर्माण </t>
  </si>
  <si>
    <t xml:space="preserve">सल्लेरी पुरानो साझे टंकी मर्मत </t>
  </si>
  <si>
    <t xml:space="preserve">जोगीचौर खानेपानी टंकी निर्माण </t>
  </si>
  <si>
    <t xml:space="preserve">अत्तरकाँडा बिच गाउँको बाटो निर्माण </t>
  </si>
  <si>
    <t xml:space="preserve">जोगिचौरदेखी बाह्काफलेको घर सम्म मोटरबाटो जोड्ने </t>
  </si>
  <si>
    <t xml:space="preserve">ढाँरखानी कालिका मन्दिर निर्माण </t>
  </si>
  <si>
    <t>स्याला बाङ्गेरह जोड्ने मोटरबाटोमा डबल कटिङ्ग</t>
  </si>
  <si>
    <t>स्याला तुषारे सिम सडक निर्माण</t>
  </si>
  <si>
    <t>स्याला कुन्टाकुला कुलो मर्मत</t>
  </si>
  <si>
    <t xml:space="preserve">बडाखोला टापुकुलो मर्मत </t>
  </si>
  <si>
    <t>बरला तल्लो टाट्के कुलो मर्मत</t>
  </si>
  <si>
    <t xml:space="preserve">दुइ लाख पँचास हजार </t>
  </si>
  <si>
    <t xml:space="preserve">ठाडाढुङ्गा मन्दिरमा गेट र वाल निर्माण </t>
  </si>
  <si>
    <t xml:space="preserve">बरला दलितटोल सडक निर्माण </t>
  </si>
  <si>
    <t xml:space="preserve">थाङ्गनेखोला खानेपानी निर्माण </t>
  </si>
  <si>
    <t xml:space="preserve">घर्तीगाउँ सडक निर्माण कार्य </t>
  </si>
  <si>
    <t xml:space="preserve">डाँडागाउँ र मरेसल्ला चौतारी निर्माण </t>
  </si>
  <si>
    <t xml:space="preserve">बयाकुला सिचाई कुलो निर्माण </t>
  </si>
  <si>
    <t xml:space="preserve">ठाडाढुङ्गा पटारे सडक निर्माण </t>
  </si>
  <si>
    <t>बुचे सडक स्त्तरउन्नती</t>
  </si>
  <si>
    <t>सिमलचौर सुन्दर डाडा सडक निर्माण</t>
  </si>
  <si>
    <t xml:space="preserve">वडा कार्यालय घेरवार </t>
  </si>
  <si>
    <t xml:space="preserve">सिमतारा सिचाई कुलो </t>
  </si>
  <si>
    <t xml:space="preserve">जगेराचवर खानेपानी निर्माण </t>
  </si>
  <si>
    <t>चवरगाउँ प्रतिक्षालय निर्माण</t>
  </si>
  <si>
    <t xml:space="preserve">दुर्गा मन्दिर व्यवस्थापन </t>
  </si>
  <si>
    <t xml:space="preserve">स्यालपानी सडक विस्तार </t>
  </si>
  <si>
    <t>एकलाख पँचासहजार</t>
  </si>
  <si>
    <t xml:space="preserve">बगर लामिछाने कुलो मर्मत सम्भार </t>
  </si>
  <si>
    <t>अक्षरुपी</t>
  </si>
  <si>
    <t>रकम रु एकमा</t>
  </si>
  <si>
    <t>कार्यक्रम / परियोजना अनुसार बजेट बिनियोजन आ व २०७७/०७८</t>
  </si>
  <si>
    <t xml:space="preserve">मदाना बलेखर्क मोटरबाटो निर्माण </t>
  </si>
  <si>
    <t>सडक मर्मत सम्भार कर्ताको लागी पारिश्रमिक</t>
  </si>
  <si>
    <t>समपुरक कोषको लागि  (म्याचिङ्ग फण्ड)</t>
  </si>
  <si>
    <t xml:space="preserve">नगरपालिका भवनको तला थप र कम्पाउण्ड वाल </t>
  </si>
  <si>
    <t>न्यायीक समिति ईजलाश निर्माण</t>
  </si>
  <si>
    <t xml:space="preserve">वडा कार्यालयहरुको भवन निर्माण </t>
  </si>
  <si>
    <t xml:space="preserve">खलंगा शितलपाटी खानेपानी आयोजनाको मर्मत तथा स्तरोन्नती </t>
  </si>
  <si>
    <t xml:space="preserve">विभिन्न मठ मन्दिर निर्माण </t>
  </si>
  <si>
    <t xml:space="preserve">शा.न.पा क्षेत्रभित्र विभिन्न पार्कहरु निर्माण </t>
  </si>
  <si>
    <t>शा.न.पा क्षेत्रभित्र नगर उज्यालो कार्यक्रम</t>
  </si>
  <si>
    <t>नगरपालिका देखी मैसेपानी जाने बाटोको सडक स्तरोन्नती</t>
  </si>
  <si>
    <t>मार्के मा वि.को भवन मर्मत (फर्निचर सहित)</t>
  </si>
  <si>
    <t xml:space="preserve">हनुमान थान मुर्ती मन्दिर लामाचौतारा </t>
  </si>
  <si>
    <t>देशमपिपल देखी खेलमैदानसम्म सल्याब निर्माण</t>
  </si>
  <si>
    <t xml:space="preserve">भगवती खोला / सुकेखोला तटबन्ध निर्माण कार्य </t>
  </si>
  <si>
    <t>शान्तीनगर चैवाङ्ग पल्लो बाटो स्तरोन्नती</t>
  </si>
  <si>
    <t>साहिलाकम्द देखी बरला  जोड्ने मोटरबाटो स्तरोन्नती</t>
  </si>
  <si>
    <t xml:space="preserve">बेलघारीदेखी दोमाटी सम्म मोटरबाटो स्तरोन्नती </t>
  </si>
  <si>
    <t>मसानघाट निर्माण तथा मर्मत सम्भार कार्य</t>
  </si>
  <si>
    <t>भगवती खोला प्रा वीमा शिक्षण सिकाई अनुदान</t>
  </si>
  <si>
    <t>शान्तिनगर देखी काफला मोटरबाटो निर्माण तथा स्तरोन्नती</t>
  </si>
  <si>
    <t xml:space="preserve">विरसिंह राईको घर देखी झोलुङ्गे पुल जोड्ने बाटो निर्माण </t>
  </si>
  <si>
    <t xml:space="preserve">श्रीनगर दारिमचौर मोटरबाटो स्त्तरउन्नती तथा नाला व्यवस्थापन </t>
  </si>
  <si>
    <t>भगवतीखोला / ठाडोखोला स्थानमा पहिरो नियन्त्रण कार्य</t>
  </si>
  <si>
    <t>टाउन पल्लानिङ सल्याब निर्माण (  भगवती खोला)</t>
  </si>
  <si>
    <t>सल्यान क्याम्पस सल्यानलाई भौतिक पूर्वाधार निर्माण अनुदान</t>
  </si>
  <si>
    <t xml:space="preserve">जोगिदेउखोला र स्यालपानी जोड्ने विचको बाटोमा सल्याब निर्माण </t>
  </si>
  <si>
    <t>जोलीपिपल देखी मुनी दलित बस्तिको बाटो सुधार</t>
  </si>
  <si>
    <t>स्याला देखी आपका रुख खानेपानी व्यवस्थापन</t>
  </si>
  <si>
    <t xml:space="preserve">संगितटोलमा किरियापूर्ती भवन निर्माण </t>
  </si>
  <si>
    <t xml:space="preserve">नयाँ बसपार्कमा वाल निर्माण </t>
  </si>
  <si>
    <t xml:space="preserve">अधेरीगौडा देखी संगित टोल सम्म  बाटो मर्मत </t>
  </si>
  <si>
    <t xml:space="preserve">अधेरीगौडा देखी विष्टटोल जाने बाटो सुधार </t>
  </si>
  <si>
    <t>तिलचौर देखी सुकेखोला मोटरबाटो निर्माण</t>
  </si>
  <si>
    <t>सिरुवार शिव पार्वती मन्दिर देखी  वि पि स्मृती जोड्ने बाटो निर्माण</t>
  </si>
  <si>
    <t xml:space="preserve">लाखुरे रुख वरीपरी  चौतारी निर्माण </t>
  </si>
  <si>
    <t>बसन्त शाक्यको घर नजिक मुनिको पर्खाल निर्माण</t>
  </si>
  <si>
    <t>शा न पा ३ को विभिन्न गोरेटो बाटो मर्मत</t>
  </si>
  <si>
    <t xml:space="preserve">संगितटोलमा भित्री बाटो  निर्माण </t>
  </si>
  <si>
    <t>भुवाटाकुरा पधेरा जाने बाटो मर्मत</t>
  </si>
  <si>
    <t xml:space="preserve">मा.वी पिपलनेटाको भवन मर्मत </t>
  </si>
  <si>
    <t xml:space="preserve">सुनटाकुरा थापाटोल मोटरबाटो निर्माण </t>
  </si>
  <si>
    <t xml:space="preserve">रातामाटा कृषि सडक निर्माण </t>
  </si>
  <si>
    <t xml:space="preserve">रानिकोट मसानघाट जाने मोटरबाटो निर्माण </t>
  </si>
  <si>
    <t xml:space="preserve">दुलधारा पोखरा पानी टंकी निर्माण </t>
  </si>
  <si>
    <t>दुलधारा पोखरा कालिका मन्दिर मर्मत</t>
  </si>
  <si>
    <t>वर-पिपलको दोश्रो चौतारा निर्माण</t>
  </si>
  <si>
    <t xml:space="preserve">वागमारे सिचाई कुलो निर्माण </t>
  </si>
  <si>
    <t xml:space="preserve">वन भवनबाट स्याला जोड्ने बाटो स्तरउन्नती </t>
  </si>
  <si>
    <t xml:space="preserve">रानीकोट वन भवन देखी स्याला जोड्ने मोटरबाटो  निर्माण </t>
  </si>
  <si>
    <t>तल्लो मार्के मोटरबाटोमा पुल निर्माण कार्य</t>
  </si>
  <si>
    <t>किमुका रुख खानेपानी आयोजना निर्माण</t>
  </si>
  <si>
    <t>पन्नालचौर सडक स्त्तरउन्नती</t>
  </si>
  <si>
    <t>रयाले खानेपानी आयोजना निर्माण</t>
  </si>
  <si>
    <t xml:space="preserve">रामेखोला ओखरेनी कालिका हुदै बालुवा संग्रही जोड्ने  सडक निर्माण </t>
  </si>
  <si>
    <t>मिलनचोक लाखुडाँडा हुदै रगाल गाउँ जाने बाटो निर्माण</t>
  </si>
  <si>
    <t xml:space="preserve">रयाले हुदै जैतपानी जाने सडक निर्माण </t>
  </si>
  <si>
    <t>कालिका मन्दिर मर्मत</t>
  </si>
  <si>
    <t xml:space="preserve">नाउला बजार स्कुल नजिकको चौतारी निर्माण </t>
  </si>
  <si>
    <t>सिउनेरी खानेपानी टंकी निर्माण तथा पाईप लाईन विस्तार</t>
  </si>
  <si>
    <t>बाउन पधेरा लिफ्ट खानेपानी मोटर खरिद र जाली पर्खाल निर्माण</t>
  </si>
  <si>
    <t xml:space="preserve">लाखुरेबोट देखी बाहुनगाउँ हुदै तल्लो गाउँ सम्मको सल्याब निर्माण </t>
  </si>
  <si>
    <t>ठुलागाउँ देखी सिमखर्क विद्यालय सम्म जोड्ने मोटर बाटो निर्माण</t>
  </si>
  <si>
    <t xml:space="preserve">पिपलडाडा देखी रकाल गाउँ जोड्ने मोटर बाटो  निर्माण </t>
  </si>
  <si>
    <t>घोरेन पाखा देखी विद्याज्ञान प्रा वि सम्म मोटर बाटो निर्माण</t>
  </si>
  <si>
    <t>पुरानो खानेपानी टंकी  निर्माण तथा मर्मत</t>
  </si>
  <si>
    <t xml:space="preserve">पुतली हुँदै सिउरे जाने मोटर बाटो ट्रयाक खोल्ने कार्य </t>
  </si>
  <si>
    <t xml:space="preserve">हिमालय प्रा वि भवन मर्मत सम्भार </t>
  </si>
  <si>
    <t xml:space="preserve">लाखुमारे मोटर बाटो निर्माण </t>
  </si>
  <si>
    <t xml:space="preserve">सालचौर-सुनचौर हुदै खोलामेला-बस्नेउरा मोटरबाटो निर्माण </t>
  </si>
  <si>
    <t xml:space="preserve">पञ्चासे सिचाई योजना निर्माण </t>
  </si>
  <si>
    <t xml:space="preserve">जन जागृती विद्या प्रा वि आराको भवन निर्माण </t>
  </si>
  <si>
    <t xml:space="preserve">नयाँ बस्ती मोटरबाटो सल्याब निर्माण </t>
  </si>
  <si>
    <t xml:space="preserve">कृष्ण आधारभुत विद्यालय बागचौरको भवन  मर्मत </t>
  </si>
  <si>
    <t xml:space="preserve">बाह्रमासे टोल देखी ११ नं - १० नं - ८ नं  मार्के जोड्ने मोटरबाटो निर्माण  </t>
  </si>
  <si>
    <t>माथिल्नो साउने जाने मोटरबाटो  निर्माण</t>
  </si>
  <si>
    <t>गैराधारा देखी माल्टी टोलसम्म मोटर बाटो मर्मत</t>
  </si>
  <si>
    <t>माथिल्नो स्याल देखी साउने हुदै मुलडाँडा जाने मोटर बाटो निर्माण</t>
  </si>
  <si>
    <t xml:space="preserve">साउने खानेपानी रिजर्भ  टंकी निर्माण </t>
  </si>
  <si>
    <t xml:space="preserve">अम्रै टाकुरा हुदै  कागखोला जोड्ने मोटर बाटो निर्माण </t>
  </si>
  <si>
    <t xml:space="preserve">लेखवेशी मोटर बाटो स्त्तरउन्नती कार्य </t>
  </si>
  <si>
    <t xml:space="preserve">भित्रिखोला मोटर बाटो निर्माण </t>
  </si>
  <si>
    <t xml:space="preserve">तिमिले स्कुल देखी १३ सिमाना सम्म जोड्ने  मोटर बाटो निर्माण </t>
  </si>
  <si>
    <t>फलेदाज्यूला देखी डाँग्री मोटर बाटो निर्माण</t>
  </si>
  <si>
    <t xml:space="preserve">रेशमज्यूला फलेदा हुदै बेलटारी मोटर बाटो निर्माण </t>
  </si>
  <si>
    <t>टोल नं ४ जुगेखोली खानेपानी लिफ्ट निर्माण (बागचौर सम्म )</t>
  </si>
  <si>
    <t xml:space="preserve">खोर्‍याखोला खानेपानी लिफ्ट निर्माण कार्य </t>
  </si>
  <si>
    <t>लालिगारे गैरा देखी चुडामणी पोखरा वडा नं १५ जोड्ने मोटर बाटो निर्माण</t>
  </si>
  <si>
    <t xml:space="preserve">लेखटाकुरा देखी वडा नं १२ जोड्ने मोटर बाटो निर्माण </t>
  </si>
  <si>
    <t xml:space="preserve">दिपेन्द्रचौतारा देखी वडा नं १२ जोड्ने मोटर बाटो निर्माण </t>
  </si>
  <si>
    <t xml:space="preserve">जुगेखोली देखी धारा नाउला मोटर बाटो निर्माण </t>
  </si>
  <si>
    <t xml:space="preserve">लेखटाकुरा भद्रकाली मन्दिर विस्तार </t>
  </si>
  <si>
    <t xml:space="preserve">बरला  ठाडाढुङ्गा मोटर बाटो स्तरोन्नती र ग्राभेल </t>
  </si>
  <si>
    <t xml:space="preserve">च्याउखोला ठाडाढुङ्गा सडक स्तरोन्नती र तारजाली </t>
  </si>
  <si>
    <t>गैरागाउँका विभिन्न गोरेटो बाटोहरु स्तरोन्नती</t>
  </si>
  <si>
    <t>स्यानीज्यूला टापु कुलो मर्मत</t>
  </si>
  <si>
    <t>ठाडाढुङ्गा डुराखोला गोरेटो बाटो स्तरोन्नती</t>
  </si>
  <si>
    <t>ढाँरखानी गाउँ विभिन्न गोरेटो बाटो स्तरोन्नती</t>
  </si>
  <si>
    <t xml:space="preserve">स्यानीज्यूला झोलुङ्गेपुल संरक्षण वाल निर्माण </t>
  </si>
  <si>
    <t>काप्रेखोला सिचाई पोखरी निर्माण</t>
  </si>
  <si>
    <t>स्यालपानी बरला सडक स्तरोन्नती</t>
  </si>
  <si>
    <t>बडाखोला जगेराचौर सडक स्तरोन्नती</t>
  </si>
  <si>
    <t>मेलाखेत थाङ्गनेखोला सडक निर्माण</t>
  </si>
  <si>
    <t>सुवाकोटी डाडा देखी मोख्ला सडक  स्तरोन्नती</t>
  </si>
  <si>
    <t>बरला बुचे सडक निर्माण तथा मर्मत</t>
  </si>
  <si>
    <t>बडाखोला सिचाई कुलो मर्मत</t>
  </si>
  <si>
    <t>चैवाङ्ग खानेपानी टंकी निर्माण</t>
  </si>
  <si>
    <t>शा.न.पा १ का नयाँगाउँ ठुटेपिपल र वरलाचौर बर पिपल चौतारा निर्माण</t>
  </si>
  <si>
    <t xml:space="preserve">चैवाङ्ग  हाउखोला सिचाई योजना </t>
  </si>
  <si>
    <t>शिवजन मा वी देखी दोमाटी जाने बाटो सिढी निर्माण</t>
  </si>
  <si>
    <t xml:space="preserve">चैवाङ्ग सहयका बाटो निर्माण </t>
  </si>
  <si>
    <t>खलंगा स्वास्थ्य चौकी वाइरिङ्ग रंगरोगन तथा फर्निचर खरिद</t>
  </si>
  <si>
    <t xml:space="preserve">श्रीनगर मधुसुदन शर्माको घर अगाडी भित्री बाटो स्तरोन्नती </t>
  </si>
  <si>
    <t xml:space="preserve">टोल विकास संस्था तथा आमा समुह कार्यालय व्यवस्थापन </t>
  </si>
  <si>
    <t xml:space="preserve">साहिलाकम्द कोप्चेगौडा सल्याब निर्माण </t>
  </si>
  <si>
    <t xml:space="preserve">टुनीखोला बस्नेतटोल खानेपानी टंकी मर्मत </t>
  </si>
  <si>
    <t xml:space="preserve">तल्लो साहुटोला अपुरो सामुदायिक भवनमा शौचालय निर्माण तथा फर्निचर </t>
  </si>
  <si>
    <t>स्वास्थ्य चौकी सरसफाई कार्यक्रम</t>
  </si>
  <si>
    <t>वडाको भिडियो डकुमेन्ट्र तयार गर्न</t>
  </si>
  <si>
    <t>स्वास्थ्य चौकीमा सुत्केरी हुने महिलालाई पोषण यूक्त खाद्यान्न वितरण कार्यक्रमका लागी अनुदान</t>
  </si>
  <si>
    <t>कुरल हुदै शारदा प्रा वी सडक निर्माण</t>
  </si>
  <si>
    <t>छरिखोला खानेपानी मर्मत</t>
  </si>
  <si>
    <t>कागेखोला खानेपानी मर्मत</t>
  </si>
  <si>
    <t>हरले खानेपानी मर्मत</t>
  </si>
  <si>
    <t>कालिका मन्दिर निर्माण माथिगाउँ</t>
  </si>
  <si>
    <t>भगवती मन्दिर घेरवार निर्माण</t>
  </si>
  <si>
    <t xml:space="preserve">वडा कार्यालय प्रतिक्षालय निर्माण </t>
  </si>
  <si>
    <t>गर्भवती महिलाको लागी हरियो झण्डा, अण्डा कार्यक्रम</t>
  </si>
  <si>
    <t>गाउँवेशी समुह सारङ्गी नाच कार्यक्रम</t>
  </si>
  <si>
    <t>आखा शिविर कार्यक्रम</t>
  </si>
  <si>
    <t xml:space="preserve">स्वास्थ्य चौकी मार्केमा स्वास्थ्य सामाग्री खरिद </t>
  </si>
  <si>
    <t xml:space="preserve">शिव मन्दिर घेरवार </t>
  </si>
  <si>
    <t xml:space="preserve">कोकलमारे देखी घरबारी सडक निर्माण </t>
  </si>
  <si>
    <t>सुनचौर खानेपानी मर्मत</t>
  </si>
  <si>
    <t>आरा खानेपानी टंकी निर्माण</t>
  </si>
  <si>
    <t xml:space="preserve">बाँसखोला खानेपानी टंकी निर्माण </t>
  </si>
  <si>
    <t>पाइप खरिद</t>
  </si>
  <si>
    <t>सालचौर खानेपानी मर्मत</t>
  </si>
  <si>
    <t>जलुके भेदी टोलमा .......</t>
  </si>
  <si>
    <t xml:space="preserve">टाकुरा खानेपानी टंकी निर्माण र घेरवार </t>
  </si>
  <si>
    <t xml:space="preserve">प्याले खोला पेदी सिचाई कुलो मर्मत </t>
  </si>
  <si>
    <t>पैयाँखर्क दलित बस्ती सल्याब निर्माण</t>
  </si>
  <si>
    <t>जलुके जर्खु सिचाई कुलो मर्मत</t>
  </si>
  <si>
    <t>गैरागाँउ बुढाथोकी टोल सल्याब निर्माण</t>
  </si>
  <si>
    <t>मधाना पार्थेपानी मोटरबाटो निर्माण</t>
  </si>
  <si>
    <t>पार्थेपानी खानेपानी टंकी निर्माण</t>
  </si>
  <si>
    <t xml:space="preserve">माथिल्नो स्याँला घुम्ती देखी दलित बस्ति  सम्म  गोरेटो बाटो निर्माण </t>
  </si>
  <si>
    <t>टाट्के सिचाई कुलो निर्माण</t>
  </si>
  <si>
    <t>गैराटोल ठुलाधारा गोरेटव बाटो सल्याब ढलान</t>
  </si>
  <si>
    <t xml:space="preserve">अरिङ्गाले सिचाई कुलो निर्माण </t>
  </si>
  <si>
    <t>लामाडाडा खानेपानी पाईप खरिद</t>
  </si>
  <si>
    <t>सिमलखोला टाट्के सिचाई कुलो पाईप खरिद</t>
  </si>
  <si>
    <t>जनचेतना आधारभुत विद्यालय फर्निचर खरिद</t>
  </si>
  <si>
    <t>आमा समुहको भवन निर्माण</t>
  </si>
  <si>
    <t xml:space="preserve">यूवा स्वरोजगार कार्यक्रम </t>
  </si>
  <si>
    <t xml:space="preserve">तिमिले गाउङ्गा कागखोला मोटरबाटो निर्माण </t>
  </si>
  <si>
    <t xml:space="preserve">फलेदा ज्यूला खानेपानी निर्माण </t>
  </si>
  <si>
    <t xml:space="preserve">खैराताबा कुलो निर्माण </t>
  </si>
  <si>
    <t xml:space="preserve">बेतेनिखोला सिचाई कुलो निर्माण </t>
  </si>
  <si>
    <t xml:space="preserve">ठुलोखोला राताकम्द सम्म कुलो मर्मत </t>
  </si>
  <si>
    <t>रावत गाउँ खानेपानी निर्माण</t>
  </si>
  <si>
    <t xml:space="preserve">चलाउनेपानी बस पार्क व्यवस्थापन </t>
  </si>
  <si>
    <t xml:space="preserve">जसमखोला कुलो निर्माण </t>
  </si>
  <si>
    <t>बरला ओराल टापुकुलो मर्मत</t>
  </si>
  <si>
    <t xml:space="preserve">स्याला गोरेटो बाटो निर्माण </t>
  </si>
  <si>
    <t xml:space="preserve">बरला दलित टोल गोरेटो बाटो </t>
  </si>
  <si>
    <t>ढाँरखानी दलितको मन्दिरको टहरा</t>
  </si>
  <si>
    <t xml:space="preserve">राउता कुना सडक निर्माण </t>
  </si>
  <si>
    <t>सुवाकोटी मेला चौतारा निर्माण  २ स्थानमा</t>
  </si>
  <si>
    <t>भगवती खोला वन भवनमा ट्वाईलेट निर्माण</t>
  </si>
  <si>
    <t xml:space="preserve">६ नं वटा टोल विकास संस्था अन्तर्गतका गोरेट बाटो मर्मत </t>
  </si>
  <si>
    <t>मुलबाटो मैसेपानी प्रतिक्षालय निर्माण</t>
  </si>
  <si>
    <t>देबकोटा पार्क व्यवस्थापन</t>
  </si>
  <si>
    <t xml:space="preserve">रिठेचौर गोरेडाडा मोटर बाटो निर्माण </t>
  </si>
  <si>
    <t>कालाखोला खानेपानी टंकी निर्माण मर्मत तथा पाईपलाईन विस्तार</t>
  </si>
  <si>
    <t xml:space="preserve">किमिरेचौर धारापानी खरिपनेरा पारीगाउँ एक घर एक धाराको लागी पाईप खरिद </t>
  </si>
  <si>
    <t>सिमखर्क भंगेरीखोला बाटो मर्मत</t>
  </si>
  <si>
    <t>४ नं वडा कार्यालय अन्तर्गतका मोटर बाटो मर्मत</t>
  </si>
  <si>
    <t>विविध खेलकुद कार्यक्रम</t>
  </si>
  <si>
    <t xml:space="preserve">कोटानेटा जाने मोटर बाटो निर्माण </t>
  </si>
  <si>
    <t xml:space="preserve">साहुटोला रानिकोट बाटो ग्राभेल </t>
  </si>
  <si>
    <t>४ नं वडा कार्यालयको भवन मर्मत तथा रंगरोगन</t>
  </si>
  <si>
    <t>साहिलाकम्द वारीगाउँ मोटर बाटो स्तरोन्नती (जाली र वाल समेत)</t>
  </si>
  <si>
    <t>जेष्ठ नागरिक हेरचाह स्वास्थ्य परिक्षण</t>
  </si>
  <si>
    <t>सिरेचौर मोटर बाटो निर्माण</t>
  </si>
  <si>
    <t xml:space="preserve">जुगेपातला देखी द्धवारीगौडा जाने मोटर बाटो निर्माण </t>
  </si>
  <si>
    <t xml:space="preserve">रातामाटा वन भवन जाने सिडी निर्माण </t>
  </si>
  <si>
    <t>कैने टाट्के मोटर बाटो  निर्माण</t>
  </si>
  <si>
    <t>रातामाटा बस्नेत टोल पिपल चौतारा यात्रु प्रतिक्षालय  निर्माण</t>
  </si>
  <si>
    <t>दुल्धारा रोटीकुवा मोटर बाटो निर्माण</t>
  </si>
  <si>
    <t>रोटी देखी खर्काटोल मोटर बाटो  निर्माण</t>
  </si>
  <si>
    <t>तल्लो मार्के देखी स्याला जाने मोटर बाटो निर्माण</t>
  </si>
  <si>
    <t xml:space="preserve">पिपलनेटा यात्रु प्रतिक्षालय निर्माण </t>
  </si>
  <si>
    <t>५ नं वडा कार्यालय अन्तर्गतका विभिन्न मोटर बाटोहरु मर्मत</t>
  </si>
  <si>
    <t>खैरावाङ्ग लेख काफल् मोटर बाटो निर्माण</t>
  </si>
  <si>
    <t>कालिका कृषि सहकारी संस्था फर्निचर खरिद</t>
  </si>
  <si>
    <t>ठुला पनेरा खानेपानी टंकी निर्माण</t>
  </si>
  <si>
    <t xml:space="preserve">बारकाफले घर देखी माथिल्नो सल्यानचौर जोड्ने मोटर बाटो निर्माण </t>
  </si>
  <si>
    <t xml:space="preserve">लेखवेशी मोटर बाटो निर्माण </t>
  </si>
  <si>
    <t>स्यानिखाल साझखर्क हुदै जिउदी सल्ली जोड्ने मोटर बाटो निर्माण</t>
  </si>
  <si>
    <t xml:space="preserve">ज्वालापुर देखी थापाटोल हुदै जोगीडाडा सम्म मोटर बाटो स्तरोन्न्ती </t>
  </si>
  <si>
    <t>गुईया खोला ढाँर सडक स्तरोन्नती</t>
  </si>
  <si>
    <t>सेजवलाटाकुरा भण्डारी मन्दिरमा टहरा</t>
  </si>
  <si>
    <t>सार्की जातिको कुल पुजाको टहरो निर्माण</t>
  </si>
  <si>
    <t>स्वास्थ्य चौकी मार्केको भवन मर्मत</t>
  </si>
  <si>
    <t xml:space="preserve">महिला स्वास्थ्य स्वयम सेविकाको यातायात खर्च </t>
  </si>
  <si>
    <t>बाउन गाउँ पेदी मोटर बाटो मर्मत</t>
  </si>
  <si>
    <t>रारे माथिल्नो सिचाई कुलो मर्मत</t>
  </si>
  <si>
    <t>जमदार आटि कैने टाके कुलो मर्मत</t>
  </si>
  <si>
    <t>वडा कार्यालय फर्निचर खरिद</t>
  </si>
  <si>
    <t xml:space="preserve">वडाका सवै बाटो मर्मत तथा सरसफाई </t>
  </si>
  <si>
    <t>विविध खेलकुद कार्य्रक्रम ( खेल सामाग्री खरिद समेत )</t>
  </si>
  <si>
    <t>पोषण कार्यक्रम (गर्भवती महिला विशेष )</t>
  </si>
  <si>
    <t>शा न पा १२ अन्तर्गतका विभिन्न मोटर बाटो मर्मत</t>
  </si>
  <si>
    <t xml:space="preserve">ढाँरखानी पधेरामा पिपल चौतारा टहरो गोरेटो बाटो </t>
  </si>
  <si>
    <t>ढाँरपाखा यूवा सामुदायिक वनमा टहरा</t>
  </si>
  <si>
    <t>कुन्टाकुलो स्यानीज्यूला</t>
  </si>
  <si>
    <t xml:space="preserve">विविध खेलकुद कार्यक्रम </t>
  </si>
  <si>
    <t>क्रमागत</t>
  </si>
  <si>
    <t>सारदा नगरपालिका - ८०६६०४०३१०१ शिक्षा तर्फ</t>
  </si>
  <si>
    <t>सारदा नगरपालिका - ८०६६०४०३१०१ पशु/भेटेनरी तर्फ</t>
  </si>
  <si>
    <t xml:space="preserve">सारदा नगरपालिका - ८०६६०४०३१०१ कृषि तर्फ </t>
  </si>
  <si>
    <t xml:space="preserve">सारदा नगरपालिका - ८०६६०४०३१०१ स्वास्थ्य तर्फ </t>
  </si>
  <si>
    <t xml:space="preserve">सारदा नगरपालिका - ८०६६०४०३१०१ महिला विकास तर्फ </t>
  </si>
  <si>
    <t>विनियोजन चालु तर्फको कुल जम्मा</t>
  </si>
  <si>
    <t xml:space="preserve">विनियोजन पुँजिगत तर्पको कुल जम्मा </t>
  </si>
  <si>
    <t xml:space="preserve">महिला विकास तर्फको जम्मा </t>
  </si>
  <si>
    <t>स्वास्थ्य तर्फको जम्मा</t>
  </si>
  <si>
    <t>शिक्षा तर्फको जम्मा</t>
  </si>
  <si>
    <t xml:space="preserve">भेटनरी तर्फको जम्मा </t>
  </si>
  <si>
    <t xml:space="preserve">प्रधानमन्त्री रोजगार कार्यक्रम तर्फको जम्मा </t>
  </si>
  <si>
    <t>सर्शत तर्फको जम्मा</t>
  </si>
  <si>
    <t>मुख्यमन्त्री रोजगार कार्यक्रम तर्फको जम्मा</t>
  </si>
  <si>
    <t>अछुखोली मन्दिर फिल्ड निर्माण</t>
  </si>
  <si>
    <t xml:space="preserve">सारदा नगरपालिका - ८०६६०४०३१०१ वडा नं १ </t>
  </si>
  <si>
    <t xml:space="preserve">सारदा नगरपालिका - ८०६६०४०३१०१ वडा नं २ </t>
  </si>
  <si>
    <t xml:space="preserve">सारदा नगरपालिका - ८०६६०४०३१०१  वडा नं ४ </t>
  </si>
  <si>
    <t>सारदा नगरपालिका - ८०६६०४०३१०१  वडा नं ५</t>
  </si>
  <si>
    <t>सारदा नगरपालिका - ८०६६०४०३१०१  वडा नं ७</t>
  </si>
  <si>
    <t>सारदा नगरपालिका - ८०६६०४०३१०१  वडा नं ८</t>
  </si>
  <si>
    <t>सारदा नगरपालिका - ८०६६०४०३१०१  वडा नं ९</t>
  </si>
  <si>
    <t>सारदा नगरपालिका - ८०६६०४०३१०१  वडा नं १०</t>
  </si>
  <si>
    <t>सारदा नगरपालिका - ८०६६०४०३१०१  वडा नं ११</t>
  </si>
  <si>
    <t>सारदा नगरपालिका - ८०६६०४०३१०१  वडा नं १२</t>
  </si>
  <si>
    <t>सारदा नगरपालिका - ८०६६०४०३१०१  वडा नं १३</t>
  </si>
  <si>
    <t>सारदा नगरपालिका - ८०६६०४०३१०१  वडा नं १४</t>
  </si>
  <si>
    <t>वडाहरुको कुल जम्मा</t>
  </si>
  <si>
    <t xml:space="preserve">वडा ‌ + नगरको जम्मा </t>
  </si>
  <si>
    <t>शा.न.पा ९ अन्तर्गतका विभिन्न बाटो मर्मत</t>
  </si>
  <si>
    <t>शा.न.पा १४  अन्तर्गतका बाटो मर्मत</t>
  </si>
  <si>
    <t xml:space="preserve">बिजुली बत्तीको पोलमा तार तान्ने र ढुवानी कार्य </t>
  </si>
  <si>
    <t xml:space="preserve">वडामा विद्यालय स्तरीय अतिरिक्त क्रियाकलाप </t>
  </si>
  <si>
    <t>कालिका मन्दिर निर्माण र्‍याले</t>
  </si>
  <si>
    <t>लखुडाँडा कालिका मन्दिर निर्माण</t>
  </si>
  <si>
    <t>विपत तथा प्रकोप व्यवस्थापन कोषमा जम्मा गर्नको लागी ( विपत् व्यवस्थापन तथा राहत  उद्धार कार्य)</t>
  </si>
  <si>
    <t xml:space="preserve">भित्रिखोला सल्लेरी कुलो निर्माण </t>
  </si>
  <si>
    <t>मष्ठमण्डली मन्दिर घेरवार तथा टेवा पर्खाल निर्माण</t>
  </si>
  <si>
    <t>सि नं</t>
  </si>
  <si>
    <t>योजनाको नाम</t>
  </si>
  <si>
    <t xml:space="preserve">शिवजन मा वि शौचालय निर्माण </t>
  </si>
  <si>
    <t xml:space="preserve">शिक्षा तर्फ </t>
  </si>
  <si>
    <t xml:space="preserve">प्रा वी ओख्रेनी वडा नं ७ शौचालय निर्माण </t>
  </si>
  <si>
    <t xml:space="preserve">सुनचौर मा वी वडा नं भवन निर्माण </t>
  </si>
  <si>
    <t>बालशाखा मा वि कजेरि भवन निर्माण</t>
  </si>
  <si>
    <t>रकम</t>
  </si>
  <si>
    <t>मु.म.रो.का</t>
  </si>
  <si>
    <t>प्र.म.रो.का</t>
  </si>
  <si>
    <t>चलाउनेपानी पोखरी निर्माण</t>
  </si>
  <si>
    <t xml:space="preserve">अछुखोली सडक बाटो निर्माण </t>
  </si>
  <si>
    <t>आन्तरिक श्रोत</t>
  </si>
  <si>
    <t>अन्ठानब्बे लाख असी हजार  ।</t>
  </si>
  <si>
    <t>पत्रपत्रिका ईन्टरनेट</t>
  </si>
  <si>
    <t xml:space="preserve">टेलिफोन सञ्चार </t>
  </si>
  <si>
    <t xml:space="preserve">अतिथि सत्कार </t>
  </si>
  <si>
    <t>अनुगमन खर्च</t>
  </si>
  <si>
    <t>खानेपानी तथा सरसफाई</t>
  </si>
  <si>
    <t>विधुत तथा उर्जा खर्च</t>
  </si>
  <si>
    <t>सवरी ईन्धन</t>
  </si>
  <si>
    <t>नगर प्रमुख</t>
  </si>
  <si>
    <t>नगर उप प्रमुख</t>
  </si>
  <si>
    <t>वडा अध्यक्ष</t>
  </si>
  <si>
    <t>का पा सदस्य</t>
  </si>
  <si>
    <t>नगर सभा सदस्य</t>
  </si>
  <si>
    <t xml:space="preserve">विवरण </t>
  </si>
  <si>
    <t>पदाधिकारी विवरण</t>
  </si>
  <si>
    <t xml:space="preserve">शारदा नगरपालिका </t>
  </si>
  <si>
    <t xml:space="preserve">नगर कार्यपालिकाको कार्यालय </t>
  </si>
  <si>
    <t xml:space="preserve">खलंगा सल्यान </t>
  </si>
  <si>
    <t xml:space="preserve">मासिक/बार्षिक पदाधिकारीहरुले पाउने सेवा सुविधा </t>
  </si>
  <si>
    <t xml:space="preserve">मासिक जम्मा </t>
  </si>
  <si>
    <t xml:space="preserve">जम्मा संख्या </t>
  </si>
  <si>
    <t xml:space="preserve">महिना </t>
  </si>
  <si>
    <t>यातायात खर्च</t>
  </si>
  <si>
    <t>चाडपर्व खर्च</t>
  </si>
  <si>
    <t xml:space="preserve">अनुसूची १/२ बमोजिमको सेवा सुविधा </t>
  </si>
  <si>
    <t>चाडपर्व समेतको जम्मा</t>
  </si>
  <si>
    <t>बार्षिक जम्मा</t>
  </si>
  <si>
    <t>पत्रपत्रिका तथा ईन्टरनेट सुविधा (पदाधिकारी )</t>
  </si>
  <si>
    <t>टेलिफोन सञ्चार सुविधा  (पदाधिकारी )</t>
  </si>
  <si>
    <t>विविध खर्च  (पदाधिकारी ) अतिथि सत्कार सुविधा</t>
  </si>
  <si>
    <t>अनुगमन खर्च सुविधा (पदाधिकारी )</t>
  </si>
  <si>
    <t>खानेपानी तथा सरसफाई सुविका (पदाधिकारी )</t>
  </si>
  <si>
    <t>विधुत तथा उर्जा खर्च सुविधा (पदाधिकारी )</t>
  </si>
  <si>
    <t>सवारी ईन्धन सुविधा (पदाधिकारी )</t>
  </si>
  <si>
    <t>जनप्रतिनिधी</t>
  </si>
  <si>
    <t>पदाधिकारी अन्य सुविधा (यातायात/चाडपर्व खर्च सुविधा)</t>
  </si>
  <si>
    <t xml:space="preserve">सवारी ईन्धन </t>
  </si>
  <si>
    <t xml:space="preserve">पत्रपत्रिका </t>
  </si>
  <si>
    <t>अतिथि सत्कार</t>
  </si>
  <si>
    <t xml:space="preserve">विधुत महसुल </t>
  </si>
  <si>
    <t>अनुगमण</t>
  </si>
  <si>
    <t xml:space="preserve">यातायात </t>
  </si>
  <si>
    <t xml:space="preserve">नगर प्रमुख </t>
  </si>
  <si>
    <t xml:space="preserve">नगर उप प्रमुख </t>
  </si>
  <si>
    <t xml:space="preserve">का पा सदस्य </t>
  </si>
  <si>
    <t>इन्धन कार्यालय प्रयोजन  ( १ नम्बर वडा कार्यालय तर्फ)</t>
  </si>
  <si>
    <t>इन्धन कार्यालय प्रयोजन  ( २ नम्बर वडा कार्यालय तर्फ)</t>
  </si>
  <si>
    <t>इन्धन कार्यालय प्रयोजन  ( ३ नम्बर वडा कार्यालय तर्फ)</t>
  </si>
  <si>
    <t>इन्धन कार्यालय प्रयोजन  ( ४ नम्बर वडा कार्यालय तर्फ)</t>
  </si>
  <si>
    <t>इन्धन कार्यालय प्रयोजन  ( ५ नम्बर वडा कार्यालय तर्फ)</t>
  </si>
  <si>
    <t>इन्धन कार्यालय प्रयोजन  ( ६ नम्बर वडा कार्यालय तर्फ)</t>
  </si>
  <si>
    <t>इन्धन कार्यालय प्रयोजन  ( ७ नम्बर वडा कार्यालय तर्फ)</t>
  </si>
  <si>
    <t>इन्धन कार्यालय प्रयोजन  ( ८ नम्बर वडा कार्यालय तर्फ)</t>
  </si>
  <si>
    <t>इन्धन कार्यालय प्रयोजन  (९ नम्बर वडा कार्यालय तर्फ)</t>
  </si>
  <si>
    <t>इन्धन कार्यालय प्रयोजन  (१० नम्बर वडा कार्यालय तर्फ)</t>
  </si>
  <si>
    <t>इन्धन कार्यालय प्रयोजन  (११ नम्बर वडा कार्यालय तर्फ)</t>
  </si>
  <si>
    <t>इन्धन कार्यालय प्रयोजन  (१५ नम्बर वडा कार्यालय तर्फ)</t>
  </si>
  <si>
    <t>इन्धन कार्यालय प्रयोजन  (१४ नम्बर वडा कार्यालय तर्फ)</t>
  </si>
  <si>
    <t>इन्धन कार्यालय प्रयोजन  (१३ नम्बर वडा कार्यालय तर्फ)</t>
  </si>
  <si>
    <t>इन्धन कार्यालय प्रयोजन  (१२ नम्बर वडा कार्यालय तर्फ)</t>
  </si>
  <si>
    <t>कुल  जम्मा</t>
  </si>
  <si>
    <t xml:space="preserve">संघीय राजश्व बाँडफाड </t>
  </si>
  <si>
    <t>आन्तरीक श्रोत</t>
  </si>
  <si>
    <t xml:space="preserve">संघीय समानिकरण </t>
  </si>
  <si>
    <t>प्रदेश राजश्व बाँडफाड</t>
  </si>
  <si>
    <t>प्रधानमन्त्री रोजगार कार्यक्रम</t>
  </si>
  <si>
    <t>मुख्यमन्त्री  रोजगार कार्यक्रम</t>
  </si>
  <si>
    <t xml:space="preserve">क्रमागत योजनाहरु सञ्चालनको लागि </t>
  </si>
  <si>
    <t>संघीय राजश्व बाँडफाड</t>
  </si>
  <si>
    <t xml:space="preserve">सशर्त अनुदान तर्फका आयोजनाहरु </t>
  </si>
  <si>
    <t>संघिय राजश्व बाडफाड</t>
  </si>
  <si>
    <t>प्रदेश राजश्व बाडफाड</t>
  </si>
  <si>
    <t>१० नं वडा भित्रका विभिन्न बाटोहरु मर्मत</t>
  </si>
  <si>
    <t xml:space="preserve">स्वास्थ्य </t>
  </si>
  <si>
    <t>शिक्षा</t>
  </si>
  <si>
    <t>संघीय समानिकरण</t>
  </si>
  <si>
    <t xml:space="preserve">प्रदेश राजश्व बाँडफाड </t>
  </si>
  <si>
    <t xml:space="preserve">महिला पुरुष समकालिन तालिम </t>
  </si>
  <si>
    <t xml:space="preserve">नेतृत्व तथा संस्थागत विकास तालिम </t>
  </si>
  <si>
    <t xml:space="preserve">अनुशिक्षण तालिम </t>
  </si>
  <si>
    <t>महिला सँग सम्बन्धीत ऐन, नियम, कानुनका कुराहरु सम्बन्धी छलफल  तथा सेमिनार</t>
  </si>
  <si>
    <t xml:space="preserve">बाल विवाह न्यूनीकरण सम्बन्धी तालिम </t>
  </si>
  <si>
    <t xml:space="preserve"> नारी दिवश</t>
  </si>
  <si>
    <t>जेष्ठ नागरिक दिवश</t>
  </si>
  <si>
    <t>अपाङ्ग दिवश</t>
  </si>
  <si>
    <t>लैङ्गिक हिंसा विरुद्ध १६ दिने अभियान</t>
  </si>
  <si>
    <t xml:space="preserve">अपाङ्गता सम्बन्धी बैठक खर्च </t>
  </si>
  <si>
    <t xml:space="preserve">महिला बालबालिका जनजाती दलित लक्षित  विविध कार्यक्रम </t>
  </si>
  <si>
    <t xml:space="preserve">कैफियत </t>
  </si>
  <si>
    <t>सिकाइ सहजिकरणा पुस्तिका तथा शैक्षिक सामग्री वितरण</t>
  </si>
  <si>
    <t>वाल विकास शिक्षक प्रोत्साहन भत्ता</t>
  </si>
  <si>
    <t>वालविकास शिक्षक पुनरताजगि तालिम</t>
  </si>
  <si>
    <t>भर्ना अभियान</t>
  </si>
  <si>
    <t xml:space="preserve">गरिव तथा जेहेन्दार विद्यार्थीलाइ निशुल्क शैक्षिक सामग्री </t>
  </si>
  <si>
    <t>अभिभावक शिक्षा</t>
  </si>
  <si>
    <t>नगर शिक्षा योजना निर्माण</t>
  </si>
  <si>
    <t xml:space="preserve">विषयगत शिक्षाकसँग घुम्ती बैठक </t>
  </si>
  <si>
    <t xml:space="preserve">तथ्याङ्क संकलन र प्रशोधन तालिकिकरण </t>
  </si>
  <si>
    <t>निरन्तर शिक्षा कार्यक्रम</t>
  </si>
  <si>
    <t>बालक्लब गठन विद्यार्थी परामर्श तथा अभिभावक सचेतना कार्यक्रम</t>
  </si>
  <si>
    <t xml:space="preserve">प्र.अ. करार सम्झौता </t>
  </si>
  <si>
    <t xml:space="preserve"> पढाइ मेला</t>
  </si>
  <si>
    <t xml:space="preserve"> शैक्षिक सुध्द्धिकरण सम्वन्धी मासिक प्र.अ.बैठक </t>
  </si>
  <si>
    <t>विषयगत तालिम र गोष्ठी</t>
  </si>
  <si>
    <t>विव्यस शिअस तथा प्र.अ. क्षमता विकास तालिम</t>
  </si>
  <si>
    <t>विभिन्न दिवश तथा पुरस्कार शिक्षक,अभिभावक,प्र.अ.,वि.व्य.स.</t>
  </si>
  <si>
    <t xml:space="preserve">बैकल्पीक शिक्षाका लागि एक स्कुल एक ल्यापटप </t>
  </si>
  <si>
    <t xml:space="preserve">आइ.सी.टीको शिक्षणमा प्रयोग तालिम तथा कर्यशाला </t>
  </si>
  <si>
    <t>इआइएम एस तालिम</t>
  </si>
  <si>
    <t>इ हाजीरी व्यवस्थापन</t>
  </si>
  <si>
    <t xml:space="preserve">शैक्षिक क्यालेण्डर निर्माण तथा शिक्षा वुलेटिन प्रकाशन </t>
  </si>
  <si>
    <t>नमुना कक्षा सञ्चालन</t>
  </si>
  <si>
    <t>वैकल्पिक शिक्षा श्रोत सामाग्री खरिद तथा वितरण</t>
  </si>
  <si>
    <t>स्थानिय पाठ्यक्रम तथा पाठ्यपुस्तक निर्माण तथा वितरण</t>
  </si>
  <si>
    <t xml:space="preserve">सामुदायिक विद्यालयहरुमा शैक्षिक सुधार अनुदान </t>
  </si>
  <si>
    <t xml:space="preserve">स्थानिय पाठ्यक्रम तथा पाठ्यपुस्तक कार्यान्वयनको लागि अभिमुखिकरण </t>
  </si>
  <si>
    <t>नगरपालिका स्तरीय परीक्षा कक्षा ५ र कक्षा ८</t>
  </si>
  <si>
    <t>किशोर किशोरी शिक्षा तालिम</t>
  </si>
  <si>
    <t xml:space="preserve">दरवन्दि मिलान </t>
  </si>
  <si>
    <t xml:space="preserve">एक वडा एक नमुना विद्यालय </t>
  </si>
  <si>
    <t>विभिन्न समिति बैठक भत्ता तथा खाजा</t>
  </si>
  <si>
    <t>दैनिक भ्रमण भत्ता</t>
  </si>
  <si>
    <t>इन्धन</t>
  </si>
  <si>
    <t xml:space="preserve">सुझाव संकलन गोष्ठी तथा सार्वजिनक सुनुवाइ </t>
  </si>
  <si>
    <t>शैक्षिक अवोलकन भ्रमण</t>
  </si>
  <si>
    <t xml:space="preserve">मेयर कप प्रतियोगिता सञ्चालन तथा व्यवस्थापन </t>
  </si>
  <si>
    <t xml:space="preserve">प्र.अ. तथा शिक्षकसग मेयर अन्तक्रिया </t>
  </si>
  <si>
    <t>छात्र छात्रासग मेयर तथा उपमेयर</t>
  </si>
  <si>
    <t>मेशिनरी तथा औजार खरिद</t>
  </si>
  <si>
    <t>प्रदेश समानिकरण</t>
  </si>
  <si>
    <t>dxfdf/L Joj:yfkg -sf]le8 !( nufPt cGo ljkb Joj:yfkg_</t>
  </si>
  <si>
    <t>:Jff:Yo ;+:yfx?df cfjZos kmlg{r/ vl/b</t>
  </si>
  <si>
    <t>dfO{qmf]:sf]k nufPt k|of]uzfnfsfsf cfjZos ;fdfu|Lx? vl/b</t>
  </si>
  <si>
    <t>:Jff:Yo ;+:yfx?df cfjZos d]l8sn / ;lh{sn ;fdfu|L vl/b</t>
  </si>
  <si>
    <t>:jf:Yo ;+:Yffx?sf] kflnsf :tl/o aflif{s ;ldIff j}7s</t>
  </si>
  <si>
    <t>:jf:Yo ;DjGwL ;r]tgf d'ns sfo{amd ;+rfng   - dxfdfl/ nufPt cGo _</t>
  </si>
  <si>
    <t>h]i7 gful/s tyf ckfFutf ePsf AolStx?nfO{ lgMz'Ns 3/b}nf] :jf:Yo kl/If0f tyf ;fdfGo pkrf/ sfo{qmd</t>
  </si>
  <si>
    <t xml:space="preserve"> lgMz'Ns cf}iflw vl/b</t>
  </si>
  <si>
    <t>;'rgf Joj:yfkgsf] nflu cfjZos ;fdfg -Nofk6k,k|f]h]S6/, dfO{s cflb_ vl/b</t>
  </si>
  <si>
    <t>d=:jf=;]  dfl;s ;ldIff tyf Ifdtf clej[lb a}7s</t>
  </si>
  <si>
    <t>:Jf:Yo ;]jf ;'b[9Ls/0f sfo{qmd-;'rgf Joj:yfkg tflnd, :Jff:Yo Joj:yfkg ;ldlt tflnd, u'0f:t/ ;'wf/ sfo{s|d, j8fkq 5kfO{ cflbdf ;xsfo{ ug{_</t>
  </si>
  <si>
    <t>sfo{qmdsf] lgoldt cg'ud0f ;'kl/j]If0f e|d0f vr{</t>
  </si>
  <si>
    <r>
      <t>:jf:Yo ;+:yf</t>
    </r>
    <r>
      <rPr>
        <sz val="16"/>
        <rFont val="Calibri"/>
        <family val="1"/>
        <scheme val="minor"/>
      </rPr>
      <t>/</t>
    </r>
    <r>
      <rPr>
        <sz val="16"/>
        <rFont val="Preeti"/>
      </rPr>
      <t>vf]k lSnlgs lgdf{0f ug{] .</t>
    </r>
  </si>
  <si>
    <t>रु.१५००/- मासिक</t>
  </si>
  <si>
    <t xml:space="preserve">प्रदेश, संघ सस्था सग समन्वय </t>
  </si>
  <si>
    <t>स्वास्थ्य चौकिमा रु.२००००/- र अन्य संस्थामा रु.१००००/-</t>
  </si>
  <si>
    <t>स्वास्थ्य संस्था व्यवस्थापन तथा विविध खर्च</t>
  </si>
  <si>
    <t>kfl/&gt;lds sd{rf/L - u'0f:t/ :jf:Yo ;]jf k|jfxsf nflu cfwf/e"t :jf:Yo ;]jf s]Gb| , zxl/ :Jff:Yo s]Gb| , jly{+u ;]G6/ / Nofjdf sfo{/t sd{rf/L _</t>
  </si>
  <si>
    <t>स्वास्थ्य संस्था मा औषधि लगाएत सामाग्रि रिप्याकिङ्ग तथा ढुवानि खर्च</t>
  </si>
  <si>
    <t>संघीय राजश्व बाडफाड</t>
  </si>
  <si>
    <t>जीवनज्योती प्रा विबाट साविक इर्द जाने गोरेटो बाटो निर्माण</t>
  </si>
  <si>
    <t xml:space="preserve">संघीय राजश्व बाँडफाड न  पा </t>
  </si>
  <si>
    <t xml:space="preserve">संघीय राजश्व बाँडफाड वडा </t>
  </si>
  <si>
    <t>चालु तर्फ</t>
  </si>
  <si>
    <t>पुँजिगत तर्फ</t>
  </si>
  <si>
    <t>सशर्त अनुदान</t>
  </si>
  <si>
    <t>नगर कार्यपालिकाको कार्यालय</t>
  </si>
  <si>
    <t xml:space="preserve">वातावरण प्रदुषण  तथा जलवायू परिवर्तन न्युनिकरण सम्बन्धी अभिमुखिकरण कार्य </t>
  </si>
  <si>
    <t xml:space="preserve">नौ करोड अठ्ठाईस लाख बत्तिस हजार पाँच सय दश </t>
  </si>
  <si>
    <t xml:space="preserve">व्यवसायले भुक्तानी गर्ने कर </t>
  </si>
  <si>
    <t xml:space="preserve">एकिकृत सम्पती कर </t>
  </si>
  <si>
    <t>छयात्तर लाख मात्र</t>
  </si>
  <si>
    <r>
      <t>७५</t>
    </r>
    <r>
      <rPr>
        <sz val="10"/>
        <color theme="1"/>
        <rFont val="Calibri"/>
        <family val="1"/>
        <scheme val="minor"/>
      </rPr>
      <t xml:space="preserve">% अनुदानमा </t>
    </r>
    <r>
      <rPr>
        <sz val="10"/>
        <color theme="1"/>
        <rFont val="Kalimati"/>
        <charset val="1"/>
      </rPr>
      <t>व्यवसायिक फार्महरुलार्इ बोयर बोका वितरण कार्यक्रम</t>
    </r>
  </si>
  <si>
    <t>कृतिम गर्भाधानबाट सुत्केरी माउहरुलार्इ प्रोत्साहन स्वरुप सुत्केरी भत्ता वितरण</t>
  </si>
  <si>
    <t>डाले घाँसको विरुवा वितरण</t>
  </si>
  <si>
    <t>बहुबर्षे घाँसको सेट वितरण</t>
  </si>
  <si>
    <r>
      <t xml:space="preserve">भुइ घाँस </t>
    </r>
    <r>
      <rPr>
        <sz val="12"/>
        <color theme="1"/>
        <rFont val="Calibri"/>
        <family val="2"/>
        <scheme val="minor"/>
      </rPr>
      <t>(</t>
    </r>
    <r>
      <rPr>
        <sz val="12"/>
        <color theme="1"/>
        <rFont val="Kalimati"/>
        <charset val="1"/>
      </rPr>
      <t>वर्षिम</t>
    </r>
    <r>
      <rPr>
        <sz val="12"/>
        <color theme="1"/>
        <rFont val="Calibri"/>
        <family val="2"/>
        <scheme val="minor"/>
      </rPr>
      <t>,</t>
    </r>
    <r>
      <rPr>
        <sz val="12"/>
        <color theme="1"/>
        <rFont val="Kalimati"/>
        <charset val="1"/>
      </rPr>
      <t>भेज</t>
    </r>
    <r>
      <rPr>
        <sz val="12"/>
        <color theme="1"/>
        <rFont val="Calibri"/>
        <family val="2"/>
        <scheme val="minor"/>
      </rPr>
      <t>,</t>
    </r>
    <r>
      <rPr>
        <sz val="12"/>
        <color theme="1"/>
        <rFont val="Kalimati"/>
        <charset val="1"/>
      </rPr>
      <t>जै</t>
    </r>
    <r>
      <rPr>
        <sz val="12"/>
        <color theme="1"/>
        <rFont val="Calibri"/>
        <family val="2"/>
        <scheme val="minor"/>
      </rPr>
      <t xml:space="preserve">) </t>
    </r>
    <r>
      <rPr>
        <sz val="12"/>
        <color theme="1"/>
        <rFont val="Kalimati"/>
        <charset val="1"/>
      </rPr>
      <t xml:space="preserve"> विउ वितरण</t>
    </r>
  </si>
  <si>
    <t>बर्डफ्लु तथा रानिखेत रोग सर्भिलेन्स कार्यक्रम</t>
  </si>
  <si>
    <t>औषधी खरिद (पशु/भेटेनरीको लागि)</t>
  </si>
  <si>
    <t xml:space="preserve">भुस्याहा कुकुरहरुलाई बन्ध्याकरण कार्यक्रम </t>
  </si>
  <si>
    <t>रेविज भ्याक्सिन खरिद</t>
  </si>
  <si>
    <t>जुनोटिक रोग सम्बन्धि स्कुल शिक्षा कार्यक्रम</t>
  </si>
  <si>
    <t>नगर स्तरिय व्यवसियक गार्इभैसि पालन तालिम ३ दिने</t>
  </si>
  <si>
    <t>नगर स्तरिय व्यावसियक बाख्रापालन तालिम ३ दिने</t>
  </si>
  <si>
    <r>
      <t>५०</t>
    </r>
    <r>
      <rPr>
        <sz val="9"/>
        <color theme="1"/>
        <rFont val="Calibri"/>
        <family val="2"/>
        <scheme val="minor"/>
      </rPr>
      <t xml:space="preserve">% </t>
    </r>
    <r>
      <rPr>
        <sz val="9"/>
        <color theme="1"/>
        <rFont val="Kalimati"/>
        <charset val="1"/>
      </rPr>
      <t xml:space="preserve"> लागत सहभागितामा व्याबसायिक बाख्राको खोर सुधार कार्यक्रम</t>
    </r>
  </si>
  <si>
    <r>
      <t>५०</t>
    </r>
    <r>
      <rPr>
        <sz val="9"/>
        <color theme="1"/>
        <rFont val="Calibri"/>
        <family val="2"/>
        <scheme val="minor"/>
      </rPr>
      <t xml:space="preserve">% </t>
    </r>
    <r>
      <rPr>
        <sz val="9"/>
        <color theme="1"/>
        <rFont val="Kalimati"/>
        <charset val="1"/>
      </rPr>
      <t xml:space="preserve"> लागत सहभागितामा समुह </t>
    </r>
    <r>
      <rPr>
        <sz val="9"/>
        <color theme="1"/>
        <rFont val="Calibri"/>
        <family val="1"/>
        <scheme val="minor"/>
      </rPr>
      <t>/</t>
    </r>
    <r>
      <rPr>
        <sz val="9"/>
        <color theme="1"/>
        <rFont val="Kalimati"/>
        <charset val="1"/>
      </rPr>
      <t>सहकारी तथा कम्पनीहरूमा गार्इ भैसीको गोठ सुधार कार्यक्रम</t>
    </r>
  </si>
  <si>
    <t>५०% लागत सहभागितामा व्याबसायिक लोकल/लेर्यस कुखुराको खोर सुधार कार्यक्रम</t>
  </si>
  <si>
    <r>
      <t xml:space="preserve">बिपन्र तथा एकल  महिलाहरूलार्इ  </t>
    </r>
    <r>
      <rPr>
        <sz val="12"/>
        <color theme="1"/>
        <rFont val="Preeti"/>
      </rPr>
      <t xml:space="preserve">cfocfh{gdf a[l4 sfo{qmd </t>
    </r>
  </si>
  <si>
    <r>
      <t>५०</t>
    </r>
    <r>
      <rPr>
        <sz val="9"/>
        <color theme="1"/>
        <rFont val="Calibri"/>
        <family val="2"/>
        <scheme val="minor"/>
      </rPr>
      <t xml:space="preserve">% </t>
    </r>
    <r>
      <rPr>
        <sz val="9"/>
        <color theme="1"/>
        <rFont val="Kalimati"/>
        <charset val="1"/>
      </rPr>
      <t>लागत सहभागितामा व्याबसायिक बंगुरको खोर सुधार कार्यक्रम</t>
    </r>
  </si>
  <si>
    <r>
      <t xml:space="preserve">व्याबसायिक फार्महरूलार्इ मिल्क </t>
    </r>
    <r>
      <rPr>
        <sz val="12"/>
        <rFont val="Preeti"/>
      </rPr>
      <t>Sofg</t>
    </r>
    <r>
      <rPr>
        <sz val="10"/>
        <rFont val="Preeti"/>
      </rPr>
      <t xml:space="preserve"> खरिद तथा बितरण </t>
    </r>
  </si>
  <si>
    <t xml:space="preserve"> करार शुल्क (पशु सेवा तर्फका करार कर्मचारीको लागि पारिश्रमिक)</t>
  </si>
  <si>
    <t xml:space="preserve">कारागारमा सोलार ईन्भटर खरिद </t>
  </si>
  <si>
    <t>थापागाउँ गणेशस्थान सम्मका बाटोमा टेवा पर्खाल  निर्माण जोगेन्द्र सरको घर नजिक समेत</t>
  </si>
  <si>
    <t xml:space="preserve">श्रीनगर भित्री बजार ढलान हुन बाँकी </t>
  </si>
  <si>
    <t>बरला बाहुनचौर सडक स्त्तरोन्नती</t>
  </si>
  <si>
    <t>बाहुनचौर कोलडाडा सडक स्त्तरोन्नती</t>
  </si>
  <si>
    <t xml:space="preserve">वडा कार्यालय अमेल्चीको रुख देखी सडक निर्माण </t>
  </si>
  <si>
    <t xml:space="preserve">दहगौरा तल्लो सापमारा सडक निर्माण </t>
  </si>
  <si>
    <t xml:space="preserve">टाकुरा ठुला गैरा सडक निर्माण </t>
  </si>
  <si>
    <t xml:space="preserve">वडा कार्यालय शिशु भवन डाँगी धारा मोटरबाटो </t>
  </si>
  <si>
    <t xml:space="preserve">नेपाने मोटरबाटो निर्माण </t>
  </si>
  <si>
    <t>सापमारा प्रतिक्षालय निर्माणधिन बाँकी काम</t>
  </si>
  <si>
    <t xml:space="preserve">शौचालय निर्माण वडा कार्यालय </t>
  </si>
  <si>
    <t xml:space="preserve">तल्लो हलचौर बाटो मर्मत </t>
  </si>
  <si>
    <t>खातिगाउँ नजिक गुफा व्यवस्थापन</t>
  </si>
  <si>
    <t xml:space="preserve">मदमकाडा प्रतिक्षालय निर्माण </t>
  </si>
  <si>
    <t xml:space="preserve">संघिय समानिकरण </t>
  </si>
  <si>
    <t xml:space="preserve">सरस्वती विद्या मन्दिर भवन मर्मत रानीकोट ५ </t>
  </si>
  <si>
    <t xml:space="preserve">शा.न.पा २ को मञ्च निर्माण कार्य गर्ने </t>
  </si>
  <si>
    <t xml:space="preserve">नाईट भिजन हेली प्याड र थप हेलीप्याड निर्माण </t>
  </si>
  <si>
    <t xml:space="preserve">नगरले बनाएको अस्पताल भवननेर टेवा पर्खाल निर्माण </t>
  </si>
  <si>
    <t>संघीय राजश्वबाँडफाड</t>
  </si>
  <si>
    <t xml:space="preserve">शा.न.पा ६ सापमारामा माकेरा खानेपानी निर्माण </t>
  </si>
  <si>
    <t xml:space="preserve">कुहरेखोली सिचाई योजना </t>
  </si>
  <si>
    <t xml:space="preserve">जलुके जर्खु मोटरबाटो </t>
  </si>
  <si>
    <t xml:space="preserve">श्रीनगर मसानघाट मुन्दिर शारदा खोलामा लप्को </t>
  </si>
  <si>
    <t xml:space="preserve">पनेरी खोला लिफ्ट खानेपानी योजना </t>
  </si>
  <si>
    <t xml:space="preserve">पशुपती प्रा वि हरले मर्मत सम्भार </t>
  </si>
  <si>
    <t xml:space="preserve">दुर्गा प्रा वी  मर्मत सम्भार </t>
  </si>
  <si>
    <t xml:space="preserve">त्रि ज मा वि  मर्मत सम्भार </t>
  </si>
  <si>
    <t xml:space="preserve">शिव प्रा वी  मर्मत सम्भार </t>
  </si>
  <si>
    <t xml:space="preserve">व्यवसायीक पशुपालनलाई अनुदान </t>
  </si>
  <si>
    <t>व्यवसायीक पशुपालनलाई खोर सुधार अनुदान</t>
  </si>
  <si>
    <t xml:space="preserve">देशुन पुजाको घम्ती देखी पिपलबोट मैसेपानी सम्मजाने बाटो निर्माण </t>
  </si>
  <si>
    <t>सघीय राजश्व बाडफाड</t>
  </si>
  <si>
    <t xml:space="preserve">पशु </t>
  </si>
  <si>
    <t>प्राप्त बजेट</t>
  </si>
  <si>
    <t>विनियोजन तर्फ</t>
  </si>
  <si>
    <t>फरक</t>
  </si>
  <si>
    <t xml:space="preserve">टुडिखेल देखी जोलीपिपल सम्ममा  वाल तथा सल्याब निर्माण </t>
  </si>
  <si>
    <t xml:space="preserve">मेलको रुखबाट वन भवन जाने बाटो मर्मत रातामाट </t>
  </si>
  <si>
    <t xml:space="preserve">विधुत कार्यालय नजिकको वाल निर्माण कार्य </t>
  </si>
  <si>
    <t xml:space="preserve">नेत्रलाल अभागी प्राविधिक शिक्षालय भवन निर्माण </t>
  </si>
  <si>
    <t>भगवती खोला नजिक ट्रान्सफर्म राख्नको लागी प्लाटफर्म निर्माण</t>
  </si>
  <si>
    <t>महिला</t>
  </si>
  <si>
    <t>वि पि उद्यान पार्क निर्माण</t>
  </si>
  <si>
    <t xml:space="preserve">शारदा नगरपालिका १ श्रीनगर सुकेखोला तटबन्ध निर्माण  भुक्तानी दिन बाँकी </t>
  </si>
  <si>
    <t xml:space="preserve">खैरवाङ्ग श्रीनगर मोटरबाटो निर्माण भुक्तानी दिन बाँकी </t>
  </si>
  <si>
    <t>१,११</t>
  </si>
  <si>
    <t xml:space="preserve">खैरावाङ्ग श्रीनगर मोटरबाटो निर्माण भुक्तानी दिन बाँकी </t>
  </si>
  <si>
    <t xml:space="preserve">पँचासी लाख </t>
  </si>
  <si>
    <t>चौरासी लाख पँचास हजार</t>
  </si>
  <si>
    <t>पोशाक भत्ता (नगरपालिका तथा वडा कार्यालयका स्थायी कर्मचारी)</t>
  </si>
  <si>
    <t>महंगी भत्ता (नगरपालिका तथा वडा कार्यालयका स्थायी कर्मचारी)</t>
  </si>
  <si>
    <t xml:space="preserve">कर्मचारी कल्याण कोषमा जम्मा गर्ने </t>
  </si>
  <si>
    <t xml:space="preserve">एफ.एम/रेडियो तथा टेलिभिजन सँग चेतनामुलक सम्बन्धी अन्तक्रिया कार्यक्रम </t>
  </si>
  <si>
    <t xml:space="preserve">६ नं वडा भित्रका तरकारी टनेल निर्माण </t>
  </si>
  <si>
    <t>विद्युतीकरण (शारदा नगरपालिका भित्र)</t>
  </si>
  <si>
    <t>सारदा नगरपालिका - ८०६६०४०३१०१  वडा नं ३</t>
  </si>
  <si>
    <t>सारदा नगरपालिका - ८०६६०४०३१०१  वडा नं ६</t>
  </si>
  <si>
    <t>सारदा नगरपालिका - ८०६६०४०३१०१  वडा नं १५</t>
  </si>
  <si>
    <t>लामडाडा मोटरबाटो निर्माण</t>
  </si>
  <si>
    <t>बागमारे मोटरबाटो निर्माण</t>
  </si>
  <si>
    <t>देउती पुज्ने टाकुरी फिल्ड निर्माण ओख्रेनी</t>
  </si>
  <si>
    <t xml:space="preserve">सवारी साधन खरिद (गाडी र एम्बुलेन्स) </t>
  </si>
  <si>
    <t xml:space="preserve">शा.न.पा १ भित्रका विभिन्न मोटरबाटो मर्मत </t>
  </si>
  <si>
    <t>त्रिसट्टी करोड एकतिस लाख त्रिचालिस हजार तिन मात्र</t>
  </si>
  <si>
    <r>
      <t>घर भाडा</t>
    </r>
    <r>
      <rPr>
        <sz val="11.5"/>
        <rFont val="Calibri"/>
        <family val="2"/>
      </rPr>
      <t>∕</t>
    </r>
    <r>
      <rPr>
        <sz val="11.5"/>
        <rFont val="Preeti"/>
      </rPr>
      <t xml:space="preserve"> कोठा भाँडा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</si>
</sst>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4000439]0"/>
    <numFmt numFmtId="165" formatCode="[$-4000439]0.##"/>
    <numFmt numFmtId="166" formatCode="[$-4000439]0.00"/>
    <numFmt numFmtId="167" formatCode="[$-4000439]0.#####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nnapurn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Utsaah"/>
      <family val="2"/>
    </font>
    <font>
      <sz val="16"/>
      <color theme="1"/>
      <name val="Utsaah"/>
      <family val="2"/>
    </font>
    <font>
      <sz val="14"/>
      <color theme="1"/>
      <name val="Utsaah"/>
      <family val="2"/>
    </font>
    <font>
      <sz val="20"/>
      <color theme="1"/>
      <name val="Utsaah"/>
      <family val="2"/>
    </font>
    <font>
      <b/>
      <sz val="18"/>
      <color theme="1"/>
      <name val="Utsaah"/>
      <family val="2"/>
    </font>
    <font>
      <sz val="11"/>
      <color theme="1"/>
      <name val="Utsaah"/>
      <family val="2"/>
    </font>
    <font>
      <sz val="11"/>
      <color theme="1"/>
      <name val="Arial"/>
      <family val="2"/>
    </font>
    <font>
      <b/>
      <sz val="14"/>
      <color theme="1"/>
      <name val="Utsaah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Utsaah"/>
      <family val="2"/>
    </font>
    <font>
      <sz val="14"/>
      <color theme="1"/>
      <name val="Annapurn"/>
    </font>
    <font>
      <sz val="12"/>
      <color theme="1"/>
      <name val="Utsaah"/>
      <family val="2"/>
    </font>
    <font>
      <b/>
      <sz val="16"/>
      <color theme="1"/>
      <name val="Utsaah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4"/>
      <name val="Preeti"/>
    </font>
    <font>
      <sz val="16"/>
      <name val="Preeti"/>
    </font>
    <font>
      <sz val="16"/>
      <name val="Calibri"/>
      <family val="1"/>
      <scheme val="minor"/>
    </font>
    <font>
      <sz val="11"/>
      <name val="Fontasy Himali"/>
      <family val="5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nnapurn"/>
    </font>
    <font>
      <sz val="20"/>
      <color theme="1"/>
      <name val="Annapurn"/>
    </font>
    <font>
      <b/>
      <sz val="20"/>
      <color theme="1"/>
      <name val="Annapurn"/>
    </font>
    <font>
      <sz val="10"/>
      <color theme="1"/>
      <name val="Kalimati"/>
      <charset val="1"/>
    </font>
    <font>
      <sz val="10"/>
      <color theme="1"/>
      <name val="Calibri"/>
      <family val="1"/>
      <scheme val="minor"/>
    </font>
    <font>
      <sz val="12"/>
      <color theme="1"/>
      <name val="Kalimati"/>
      <charset val="1"/>
    </font>
    <font>
      <sz val="9"/>
      <color theme="1"/>
      <name val="Kalimati"/>
      <charset val="1"/>
    </font>
    <font>
      <sz val="9"/>
      <color theme="1"/>
      <name val="Calibri"/>
      <family val="1"/>
      <scheme val="minor"/>
    </font>
    <font>
      <sz val="12"/>
      <color theme="1"/>
      <name val="Preeti"/>
    </font>
    <font>
      <sz val="12"/>
      <name val="Preeti"/>
    </font>
    <font>
      <sz val="10"/>
      <name val="Preeti"/>
    </font>
    <font>
      <b/>
      <sz val="12"/>
      <color theme="1"/>
      <name val="Utsaah"/>
      <family val="2"/>
    </font>
    <font>
      <b/>
      <sz val="16"/>
      <color theme="1"/>
      <name val="Annapurn"/>
    </font>
    <font>
      <sz val="9"/>
      <color theme="1"/>
      <name val="Arial"/>
      <family val="2"/>
    </font>
    <font>
      <sz val="11.5"/>
      <name val="Preeti"/>
    </font>
    <font>
      <sz val="11.5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1" fillId="0" borderId="0"/>
    <xf numFmtId="43" fontId="42" fillId="0" borderId="0" applyFont="0" applyFill="0" applyBorder="0" applyAlignment="0" applyProtection="0"/>
    <xf numFmtId="0" fontId="41" fillId="0" borderId="0"/>
    <xf numFmtId="0" fontId="42" fillId="0" borderId="0"/>
  </cellStyleXfs>
  <cellXfs count="377">
    <xf numFmtId="0" fontId="0" fillId="0" borderId="0" xfId="0"/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1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64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6" fontId="18" fillId="0" borderId="10" xfId="0" applyNumberFormat="1" applyFont="1" applyBorder="1" applyAlignment="1">
      <alignment horizontal="center" vertical="center" wrapText="1"/>
    </xf>
    <xf numFmtId="166" fontId="18" fillId="0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18" fillId="34" borderId="10" xfId="0" applyNumberFormat="1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166" fontId="19" fillId="34" borderId="10" xfId="0" applyNumberFormat="1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165" fontId="19" fillId="34" borderId="1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10" xfId="0" applyNumberForma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164" fontId="23" fillId="0" borderId="10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6" fillId="35" borderId="1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166" fontId="23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8" fillId="0" borderId="0" xfId="0" applyFont="1"/>
    <xf numFmtId="164" fontId="29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164" fontId="2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2" fontId="26" fillId="0" borderId="10" xfId="0" applyNumberFormat="1" applyFont="1" applyBorder="1" applyAlignment="1">
      <alignment horizontal="center" vertical="center" wrapText="1"/>
    </xf>
    <xf numFmtId="164" fontId="29" fillId="34" borderId="10" xfId="0" applyNumberFormat="1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left" vertical="center" wrapText="1"/>
    </xf>
    <xf numFmtId="164" fontId="28" fillId="34" borderId="10" xfId="0" applyNumberFormat="1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2" fontId="26" fillId="34" borderId="10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2" fillId="0" borderId="0" xfId="0" applyFont="1"/>
    <xf numFmtId="0" fontId="29" fillId="0" borderId="0" xfId="0" applyFont="1"/>
    <xf numFmtId="2" fontId="33" fillId="0" borderId="0" xfId="0" applyNumberFormat="1" applyFont="1"/>
    <xf numFmtId="0" fontId="32" fillId="0" borderId="0" xfId="0" applyFont="1" applyAlignment="1">
      <alignment horizontal="left"/>
    </xf>
    <xf numFmtId="0" fontId="28" fillId="0" borderId="10" xfId="0" applyFont="1" applyBorder="1"/>
    <xf numFmtId="0" fontId="21" fillId="36" borderId="10" xfId="0" applyFont="1" applyFill="1" applyBorder="1" applyAlignment="1">
      <alignment horizontal="center" vertical="center" wrapText="1"/>
    </xf>
    <xf numFmtId="0" fontId="0" fillId="36" borderId="10" xfId="0" applyFill="1" applyBorder="1" applyAlignment="1">
      <alignment vertical="top"/>
    </xf>
    <xf numFmtId="0" fontId="28" fillId="34" borderId="10" xfId="0" applyFont="1" applyFill="1" applyBorder="1"/>
    <xf numFmtId="0" fontId="20" fillId="0" borderId="0" xfId="0" applyFont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166" fontId="29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164" fontId="28" fillId="0" borderId="10" xfId="0" applyNumberFormat="1" applyFont="1" applyBorder="1" applyAlignment="1">
      <alignment horizontal="center" vertical="center" wrapText="1"/>
    </xf>
    <xf numFmtId="2" fontId="29" fillId="0" borderId="10" xfId="0" applyNumberFormat="1" applyFont="1" applyBorder="1" applyAlignment="1">
      <alignment horizontal="center" vertical="center"/>
    </xf>
    <xf numFmtId="164" fontId="29" fillId="35" borderId="10" xfId="0" applyNumberFormat="1" applyFont="1" applyFill="1" applyBorder="1" applyAlignment="1">
      <alignment horizontal="center" vertical="center" wrapText="1"/>
    </xf>
    <xf numFmtId="164" fontId="18" fillId="35" borderId="10" xfId="0" applyNumberFormat="1" applyFont="1" applyFill="1" applyBorder="1" applyAlignment="1">
      <alignment horizontal="center" vertical="center" wrapText="1"/>
    </xf>
    <xf numFmtId="164" fontId="28" fillId="35" borderId="10" xfId="0" applyNumberFormat="1" applyFont="1" applyFill="1" applyBorder="1" applyAlignment="1">
      <alignment horizontal="center" vertical="center" wrapText="1"/>
    </xf>
    <xf numFmtId="0" fontId="28" fillId="35" borderId="10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28" fillId="35" borderId="10" xfId="0" applyFont="1" applyFill="1" applyBorder="1"/>
    <xf numFmtId="0" fontId="28" fillId="35" borderId="0" xfId="0" applyFont="1" applyFill="1"/>
    <xf numFmtId="164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164" fontId="23" fillId="35" borderId="10" xfId="0" applyNumberFormat="1" applyFont="1" applyFill="1" applyBorder="1" applyAlignment="1">
      <alignment horizontal="center" vertical="center" wrapText="1"/>
    </xf>
    <xf numFmtId="0" fontId="29" fillId="35" borderId="10" xfId="0" applyFont="1" applyFill="1" applyBorder="1" applyAlignment="1">
      <alignment horizontal="left" vertical="center" wrapText="1"/>
    </xf>
    <xf numFmtId="0" fontId="29" fillId="35" borderId="10" xfId="0" applyFont="1" applyFill="1" applyBorder="1" applyAlignment="1">
      <alignment horizontal="center" vertical="center" wrapText="1"/>
    </xf>
    <xf numFmtId="0" fontId="31" fillId="0" borderId="10" xfId="0" applyFont="1" applyBorder="1"/>
    <xf numFmtId="0" fontId="29" fillId="0" borderId="10" xfId="0" applyFont="1" applyFill="1" applyBorder="1" applyAlignment="1">
      <alignment horizontal="left" vertical="center" wrapText="1"/>
    </xf>
    <xf numFmtId="0" fontId="0" fillId="0" borderId="10" xfId="0" applyBorder="1"/>
    <xf numFmtId="2" fontId="0" fillId="0" borderId="0" xfId="0" applyNumberFormat="1" applyAlignment="1">
      <alignment horizontal="left"/>
    </xf>
    <xf numFmtId="0" fontId="19" fillId="0" borderId="0" xfId="0" applyFont="1" applyBorder="1" applyAlignment="1">
      <alignment horizontal="right" wrapText="1"/>
    </xf>
    <xf numFmtId="0" fontId="34" fillId="0" borderId="10" xfId="0" applyFont="1" applyBorder="1"/>
    <xf numFmtId="0" fontId="29" fillId="0" borderId="10" xfId="0" applyFont="1" applyBorder="1"/>
    <xf numFmtId="2" fontId="29" fillId="35" borderId="10" xfId="0" applyNumberFormat="1" applyFont="1" applyFill="1" applyBorder="1" applyAlignment="1">
      <alignment horizontal="center" vertical="center"/>
    </xf>
    <xf numFmtId="166" fontId="29" fillId="35" borderId="10" xfId="0" applyNumberFormat="1" applyFont="1" applyFill="1" applyBorder="1" applyAlignment="1">
      <alignment horizontal="center" vertical="center" wrapText="1"/>
    </xf>
    <xf numFmtId="0" fontId="29" fillId="35" borderId="10" xfId="0" applyFont="1" applyFill="1" applyBorder="1"/>
    <xf numFmtId="0" fontId="29" fillId="35" borderId="0" xfId="0" applyFont="1" applyFill="1"/>
    <xf numFmtId="0" fontId="29" fillId="35" borderId="10" xfId="0" applyFont="1" applyFill="1" applyBorder="1" applyAlignment="1">
      <alignment horizontal="center" vertical="center"/>
    </xf>
    <xf numFmtId="0" fontId="34" fillId="35" borderId="10" xfId="0" applyFont="1" applyFill="1" applyBorder="1"/>
    <xf numFmtId="0" fontId="32" fillId="35" borderId="10" xfId="0" applyFont="1" applyFill="1" applyBorder="1" applyAlignment="1">
      <alignment horizontal="left" vertical="center" wrapText="1"/>
    </xf>
    <xf numFmtId="164" fontId="29" fillId="0" borderId="10" xfId="0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/>
    <xf numFmtId="166" fontId="29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2" fontId="29" fillId="0" borderId="10" xfId="0" applyNumberFormat="1" applyFont="1" applyFill="1" applyBorder="1" applyAlignment="1">
      <alignment horizontal="center" vertical="center"/>
    </xf>
    <xf numFmtId="0" fontId="35" fillId="36" borderId="10" xfId="0" applyFont="1" applyFill="1" applyBorder="1" applyAlignment="1">
      <alignment vertical="top"/>
    </xf>
    <xf numFmtId="0" fontId="35" fillId="0" borderId="0" xfId="0" applyFont="1" applyAlignment="1">
      <alignment vertical="top"/>
    </xf>
    <xf numFmtId="164" fontId="29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166" fontId="29" fillId="0" borderId="10" xfId="0" applyNumberFormat="1" applyFont="1" applyBorder="1"/>
    <xf numFmtId="0" fontId="29" fillId="34" borderId="0" xfId="0" applyFont="1" applyFill="1"/>
    <xf numFmtId="164" fontId="29" fillId="0" borderId="10" xfId="0" applyNumberFormat="1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64" fontId="23" fillId="0" borderId="10" xfId="0" applyNumberFormat="1" applyFont="1" applyFill="1" applyBorder="1" applyAlignment="1">
      <alignment horizontal="center" vertical="center" wrapText="1"/>
    </xf>
    <xf numFmtId="0" fontId="36" fillId="35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/>
    <xf numFmtId="0" fontId="18" fillId="36" borderId="10" xfId="0" applyFont="1" applyFill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 vertical="center" wrapText="1"/>
    </xf>
    <xf numFmtId="0" fontId="0" fillId="0" borderId="0" xfId="0" applyFill="1"/>
    <xf numFmtId="2" fontId="38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8" fillId="0" borderId="10" xfId="0" applyFont="1" applyFill="1" applyBorder="1" applyAlignment="1">
      <alignment horizontal="center" vertical="center" wrapText="1"/>
    </xf>
    <xf numFmtId="2" fontId="38" fillId="0" borderId="10" xfId="0" applyNumberFormat="1" applyFont="1" applyBorder="1" applyAlignment="1">
      <alignment horizontal="right" vertical="center" wrapText="1"/>
    </xf>
    <xf numFmtId="1" fontId="38" fillId="0" borderId="10" xfId="0" applyNumberFormat="1" applyFont="1" applyBorder="1" applyAlignment="1">
      <alignment horizontal="center" vertical="center" wrapText="1"/>
    </xf>
    <xf numFmtId="1" fontId="38" fillId="0" borderId="10" xfId="0" applyNumberFormat="1" applyFont="1" applyFill="1" applyBorder="1" applyAlignment="1">
      <alignment horizontal="center" vertical="center" wrapText="1"/>
    </xf>
    <xf numFmtId="2" fontId="38" fillId="0" borderId="10" xfId="0" applyNumberFormat="1" applyFont="1" applyFill="1" applyBorder="1" applyAlignment="1">
      <alignment horizontal="center" vertical="center" wrapText="1"/>
    </xf>
    <xf numFmtId="2" fontId="38" fillId="0" borderId="10" xfId="0" applyNumberFormat="1" applyFont="1" applyBorder="1" applyAlignment="1">
      <alignment vertical="center" wrapText="1"/>
    </xf>
    <xf numFmtId="2" fontId="38" fillId="0" borderId="10" xfId="0" applyNumberFormat="1" applyFont="1" applyFill="1" applyBorder="1" applyAlignment="1">
      <alignment vertical="center" wrapText="1"/>
    </xf>
    <xf numFmtId="2" fontId="38" fillId="0" borderId="10" xfId="0" applyNumberFormat="1" applyFont="1" applyBorder="1" applyAlignment="1">
      <alignment vertical="center"/>
    </xf>
    <xf numFmtId="1" fontId="35" fillId="0" borderId="10" xfId="0" applyNumberFormat="1" applyFont="1" applyBorder="1" applyAlignment="1">
      <alignment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2" fontId="29" fillId="0" borderId="0" xfId="0" applyNumberFormat="1" applyFont="1"/>
    <xf numFmtId="0" fontId="20" fillId="0" borderId="0" xfId="0" applyFont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left" vertical="top" wrapText="1"/>
    </xf>
    <xf numFmtId="0" fontId="21" fillId="0" borderId="16" xfId="0" applyFont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center" wrapText="1"/>
    </xf>
    <xf numFmtId="164" fontId="29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166" fontId="23" fillId="0" borderId="10" xfId="0" applyNumberFormat="1" applyFont="1" applyBorder="1" applyAlignment="1">
      <alignment horizontal="center" vertical="center" wrapText="1"/>
    </xf>
    <xf numFmtId="164" fontId="29" fillId="37" borderId="10" xfId="0" applyNumberFormat="1" applyFont="1" applyFill="1" applyBorder="1" applyAlignment="1">
      <alignment horizontal="center" vertical="center" wrapText="1"/>
    </xf>
    <xf numFmtId="0" fontId="27" fillId="37" borderId="10" xfId="0" applyFont="1" applyFill="1" applyBorder="1" applyAlignment="1">
      <alignment horizontal="left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30" fillId="37" borderId="10" xfId="0" applyFont="1" applyFill="1" applyBorder="1" applyAlignment="1">
      <alignment horizontal="center" vertical="center" wrapText="1"/>
    </xf>
    <xf numFmtId="0" fontId="28" fillId="37" borderId="10" xfId="0" applyFont="1" applyFill="1" applyBorder="1"/>
    <xf numFmtId="0" fontId="43" fillId="0" borderId="10" xfId="42" applyFont="1" applyFill="1" applyBorder="1" applyAlignment="1" applyProtection="1">
      <alignment horizontal="left" vertical="top" wrapText="1"/>
      <protection locked="0"/>
    </xf>
    <xf numFmtId="0" fontId="43" fillId="0" borderId="10" xfId="42" applyFont="1" applyFill="1" applyBorder="1" applyAlignment="1" applyProtection="1">
      <alignment horizontal="left" vertical="center" wrapText="1"/>
      <protection locked="0"/>
    </xf>
    <xf numFmtId="0" fontId="43" fillId="0" borderId="10" xfId="45" applyFont="1" applyFill="1" applyBorder="1" applyAlignment="1" applyProtection="1">
      <alignment wrapText="1"/>
      <protection locked="0"/>
    </xf>
    <xf numFmtId="0" fontId="18" fillId="0" borderId="10" xfId="0" applyFont="1" applyBorder="1" applyProtection="1">
      <protection locked="0"/>
    </xf>
    <xf numFmtId="0" fontId="28" fillId="0" borderId="10" xfId="0" applyFont="1" applyFill="1" applyBorder="1"/>
    <xf numFmtId="0" fontId="28" fillId="0" borderId="0" xfId="0" applyFont="1" applyFill="1"/>
    <xf numFmtId="0" fontId="32" fillId="0" borderId="10" xfId="0" applyFont="1" applyBorder="1"/>
    <xf numFmtId="0" fontId="0" fillId="0" borderId="10" xfId="0" applyFill="1" applyBorder="1"/>
    <xf numFmtId="0" fontId="24" fillId="0" borderId="10" xfId="0" applyFont="1" applyBorder="1" applyAlignment="1">
      <alignment horizontal="center" vertical="center" wrapText="1"/>
    </xf>
    <xf numFmtId="2" fontId="24" fillId="0" borderId="10" xfId="0" applyNumberFormat="1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2" fontId="29" fillId="0" borderId="10" xfId="0" applyNumberFormat="1" applyFont="1" applyFill="1" applyBorder="1" applyAlignment="1">
      <alignment horizontal="center" vertical="center" wrapText="1"/>
    </xf>
    <xf numFmtId="0" fontId="32" fillId="0" borderId="0" xfId="0" applyFont="1" applyFill="1"/>
    <xf numFmtId="0" fontId="45" fillId="35" borderId="10" xfId="0" applyFont="1" applyFill="1" applyBorder="1" applyAlignment="1" applyProtection="1">
      <alignment vertical="center" wrapText="1"/>
      <protection locked="0"/>
    </xf>
    <xf numFmtId="2" fontId="47" fillId="35" borderId="10" xfId="0" applyNumberFormat="1" applyFont="1" applyFill="1" applyBorder="1" applyAlignment="1" applyProtection="1">
      <alignment horizontal="center" vertical="center"/>
    </xf>
    <xf numFmtId="2" fontId="47" fillId="35" borderId="21" xfId="0" applyNumberFormat="1" applyFont="1" applyFill="1" applyBorder="1" applyAlignment="1" applyProtection="1">
      <alignment horizontal="center" vertical="center"/>
      <protection locked="0"/>
    </xf>
    <xf numFmtId="0" fontId="48" fillId="35" borderId="22" xfId="0" applyFont="1" applyFill="1" applyBorder="1" applyAlignment="1" applyProtection="1">
      <alignment wrapText="1"/>
      <protection locked="0"/>
    </xf>
    <xf numFmtId="0" fontId="48" fillId="35" borderId="22" xfId="0" applyFont="1" applyFill="1" applyBorder="1" applyAlignment="1" applyProtection="1">
      <alignment vertical="center" wrapText="1"/>
      <protection locked="0"/>
    </xf>
    <xf numFmtId="0" fontId="45" fillId="0" borderId="10" xfId="0" applyFont="1" applyFill="1" applyBorder="1" applyAlignment="1" applyProtection="1">
      <alignment vertical="center" wrapText="1"/>
      <protection locked="0"/>
    </xf>
    <xf numFmtId="164" fontId="28" fillId="0" borderId="10" xfId="0" applyNumberFormat="1" applyFont="1" applyFill="1" applyBorder="1" applyAlignment="1">
      <alignment horizontal="center" vertical="center" wrapText="1"/>
    </xf>
    <xf numFmtId="2" fontId="47" fillId="0" borderId="10" xfId="0" applyNumberFormat="1" applyFont="1" applyFill="1" applyBorder="1" applyAlignment="1" applyProtection="1">
      <alignment horizontal="center" vertical="center"/>
    </xf>
    <xf numFmtId="0" fontId="48" fillId="0" borderId="22" xfId="0" applyFont="1" applyFill="1" applyBorder="1" applyAlignment="1" applyProtection="1">
      <alignment wrapText="1"/>
      <protection locked="0"/>
    </xf>
    <xf numFmtId="0" fontId="44" fillId="0" borderId="22" xfId="0" applyFont="1" applyFill="1" applyBorder="1" applyAlignment="1" applyProtection="1">
      <alignment horizontal="center" vertical="center" wrapText="1"/>
      <protection locked="0"/>
    </xf>
    <xf numFmtId="0" fontId="45" fillId="0" borderId="17" xfId="0" applyFont="1" applyFill="1" applyBorder="1" applyAlignment="1" applyProtection="1">
      <alignment vertical="center" wrapText="1"/>
      <protection locked="0"/>
    </xf>
    <xf numFmtId="0" fontId="44" fillId="0" borderId="23" xfId="0" applyFont="1" applyFill="1" applyBorder="1" applyAlignment="1" applyProtection="1">
      <alignment horizontal="center" vertical="center" wrapText="1"/>
      <protection locked="0"/>
    </xf>
    <xf numFmtId="0" fontId="45" fillId="0" borderId="17" xfId="0" applyFont="1" applyFill="1" applyBorder="1" applyAlignment="1" applyProtection="1">
      <alignment horizontal="left" vertical="center" wrapText="1"/>
      <protection locked="0"/>
    </xf>
    <xf numFmtId="0" fontId="48" fillId="0" borderId="23" xfId="0" applyFont="1" applyFill="1" applyBorder="1" applyAlignment="1" applyProtection="1">
      <alignment vertical="center" wrapText="1"/>
      <protection locked="0"/>
    </xf>
    <xf numFmtId="0" fontId="45" fillId="0" borderId="10" xfId="0" applyFont="1" applyFill="1" applyBorder="1" applyAlignment="1" applyProtection="1">
      <alignment wrapText="1"/>
      <protection locked="0"/>
    </xf>
    <xf numFmtId="0" fontId="48" fillId="0" borderId="22" xfId="0" applyFont="1" applyFill="1" applyBorder="1" applyAlignment="1" applyProtection="1">
      <alignment vertical="center" wrapText="1"/>
      <protection locked="0"/>
    </xf>
    <xf numFmtId="0" fontId="48" fillId="0" borderId="22" xfId="0" applyFont="1" applyFill="1" applyBorder="1" applyAlignment="1" applyProtection="1">
      <alignment horizontal="center" vertical="center" wrapText="1"/>
      <protection locked="0"/>
    </xf>
    <xf numFmtId="2" fontId="28" fillId="0" borderId="0" xfId="0" applyNumberFormat="1" applyFont="1" applyFill="1"/>
    <xf numFmtId="0" fontId="39" fillId="0" borderId="10" xfId="0" applyFont="1" applyBorder="1" applyAlignment="1">
      <alignment horizontal="center" vertical="center" wrapText="1"/>
    </xf>
    <xf numFmtId="2" fontId="32" fillId="0" borderId="0" xfId="0" applyNumberFormat="1" applyFont="1"/>
    <xf numFmtId="0" fontId="19" fillId="0" borderId="0" xfId="0" applyFont="1" applyFill="1" applyBorder="1" applyAlignment="1">
      <alignment horizontal="center" vertical="center" wrapText="1"/>
    </xf>
    <xf numFmtId="165" fontId="19" fillId="0" borderId="0" xfId="0" applyNumberFormat="1" applyFont="1" applyFill="1" applyBorder="1" applyAlignment="1">
      <alignment horizontal="center" vertical="center" wrapText="1"/>
    </xf>
    <xf numFmtId="2" fontId="29" fillId="0" borderId="0" xfId="0" applyNumberFormat="1" applyFont="1" applyAlignment="1"/>
    <xf numFmtId="0" fontId="29" fillId="0" borderId="0" xfId="0" applyFont="1" applyAlignment="1"/>
    <xf numFmtId="0" fontId="0" fillId="0" borderId="1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 vertical="center" wrapText="1"/>
    </xf>
    <xf numFmtId="0" fontId="29" fillId="35" borderId="12" xfId="0" applyFont="1" applyFill="1" applyBorder="1" applyAlignment="1">
      <alignment horizontal="left" vertical="center" wrapText="1"/>
    </xf>
    <xf numFmtId="166" fontId="0" fillId="0" borderId="10" xfId="0" applyNumberFormat="1" applyBorder="1" applyAlignment="1">
      <alignment vertical="center"/>
    </xf>
    <xf numFmtId="166" fontId="0" fillId="34" borderId="10" xfId="0" applyNumberFormat="1" applyFill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0" borderId="11" xfId="0" applyBorder="1" applyAlignment="1">
      <alignment horizontal="left" vertical="center" wrapText="1"/>
    </xf>
    <xf numFmtId="2" fontId="49" fillId="37" borderId="10" xfId="0" applyNumberFormat="1" applyFont="1" applyFill="1" applyBorder="1" applyAlignment="1">
      <alignment horizontal="center" vertical="center" wrapText="1"/>
    </xf>
    <xf numFmtId="2" fontId="50" fillId="0" borderId="10" xfId="0" applyNumberFormat="1" applyFont="1" applyBorder="1" applyAlignment="1">
      <alignment horizontal="center" vertical="center" wrapText="1"/>
    </xf>
    <xf numFmtId="2" fontId="51" fillId="0" borderId="10" xfId="0" applyNumberFormat="1" applyFont="1" applyBorder="1" applyAlignment="1">
      <alignment horizontal="center" vertical="center" wrapText="1"/>
    </xf>
    <xf numFmtId="164" fontId="29" fillId="36" borderId="10" xfId="0" applyNumberFormat="1" applyFont="1" applyFill="1" applyBorder="1" applyAlignment="1">
      <alignment horizontal="center" vertical="center" wrapText="1"/>
    </xf>
    <xf numFmtId="0" fontId="27" fillId="36" borderId="10" xfId="0" applyFont="1" applyFill="1" applyBorder="1" applyAlignment="1">
      <alignment horizontal="left" vertical="center" wrapText="1"/>
    </xf>
    <xf numFmtId="0" fontId="27" fillId="36" borderId="10" xfId="0" applyFont="1" applyFill="1" applyBorder="1" applyAlignment="1">
      <alignment horizontal="center" vertical="center" wrapText="1"/>
    </xf>
    <xf numFmtId="0" fontId="28" fillId="36" borderId="10" xfId="0" applyFont="1" applyFill="1" applyBorder="1"/>
    <xf numFmtId="2" fontId="52" fillId="36" borderId="10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32" fillId="0" borderId="0" xfId="0" applyFont="1" applyBorder="1"/>
    <xf numFmtId="2" fontId="47" fillId="35" borderId="0" xfId="0" applyNumberFormat="1" applyFont="1" applyFill="1" applyBorder="1" applyAlignment="1" applyProtection="1">
      <alignment horizontal="center" vertical="center"/>
      <protection locked="0"/>
    </xf>
    <xf numFmtId="166" fontId="23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16" fillId="36" borderId="10" xfId="0" applyFont="1" applyFill="1" applyBorder="1" applyAlignment="1">
      <alignment horizontal="center" vertical="center" wrapText="1"/>
    </xf>
    <xf numFmtId="0" fontId="0" fillId="36" borderId="10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39" fillId="0" borderId="10" xfId="0" applyNumberFormat="1" applyFont="1" applyFill="1" applyBorder="1" applyAlignment="1">
      <alignment horizontal="center" vertical="center" wrapText="1"/>
    </xf>
    <xf numFmtId="1" fontId="24" fillId="0" borderId="10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2" fontId="24" fillId="0" borderId="10" xfId="0" applyNumberFormat="1" applyFont="1" applyFill="1" applyBorder="1" applyAlignment="1">
      <alignment horizontal="center" vertical="center" wrapText="1"/>
    </xf>
    <xf numFmtId="1" fontId="24" fillId="0" borderId="10" xfId="0" applyNumberFormat="1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40" fillId="0" borderId="10" xfId="0" applyFont="1" applyBorder="1"/>
    <xf numFmtId="2" fontId="62" fillId="0" borderId="10" xfId="0" applyNumberFormat="1" applyFont="1" applyBorder="1" applyAlignment="1">
      <alignment horizontal="center" vertical="center" wrapText="1"/>
    </xf>
    <xf numFmtId="0" fontId="53" fillId="0" borderId="10" xfId="0" applyFont="1" applyBorder="1" applyAlignment="1">
      <alignment vertical="top" wrapText="1"/>
    </xf>
    <xf numFmtId="0" fontId="56" fillId="0" borderId="10" xfId="0" applyFont="1" applyBorder="1" applyAlignment="1">
      <alignment vertical="top" wrapText="1"/>
    </xf>
    <xf numFmtId="0" fontId="19" fillId="0" borderId="0" xfId="0" applyFont="1" applyBorder="1" applyAlignment="1">
      <alignment horizontal="right" wrapText="1"/>
    </xf>
    <xf numFmtId="164" fontId="29" fillId="0" borderId="10" xfId="0" applyNumberFormat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53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left" vertical="top" wrapText="1"/>
    </xf>
    <xf numFmtId="165" fontId="0" fillId="0" borderId="0" xfId="0" applyNumberFormat="1"/>
    <xf numFmtId="0" fontId="29" fillId="37" borderId="10" xfId="0" applyFont="1" applyFill="1" applyBorder="1"/>
    <xf numFmtId="166" fontId="29" fillId="37" borderId="10" xfId="0" applyNumberFormat="1" applyFont="1" applyFill="1" applyBorder="1" applyAlignment="1">
      <alignment horizontal="center" vertical="center" wrapText="1"/>
    </xf>
    <xf numFmtId="0" fontId="29" fillId="37" borderId="10" xfId="0" applyFont="1" applyFill="1" applyBorder="1" applyAlignment="1">
      <alignment horizontal="center" vertical="center" wrapText="1"/>
    </xf>
    <xf numFmtId="166" fontId="0" fillId="0" borderId="0" xfId="0" applyNumberFormat="1"/>
    <xf numFmtId="166" fontId="32" fillId="0" borderId="0" xfId="0" applyNumberFormat="1" applyFont="1"/>
    <xf numFmtId="0" fontId="19" fillId="37" borderId="11" xfId="0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vertical="center" wrapText="1"/>
    </xf>
    <xf numFmtId="166" fontId="18" fillId="37" borderId="10" xfId="0" applyNumberFormat="1" applyFont="1" applyFill="1" applyBorder="1" applyAlignment="1">
      <alignment horizontal="center" vertical="center" wrapText="1"/>
    </xf>
    <xf numFmtId="166" fontId="18" fillId="38" borderId="10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164" fontId="29" fillId="0" borderId="10" xfId="0" applyNumberFormat="1" applyFont="1" applyBorder="1" applyAlignment="1">
      <alignment horizontal="center" vertical="center" wrapText="1"/>
    </xf>
    <xf numFmtId="164" fontId="29" fillId="0" borderId="10" xfId="0" applyNumberFormat="1" applyFont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2" fontId="49" fillId="0" borderId="0" xfId="0" applyNumberFormat="1" applyFont="1" applyFill="1" applyBorder="1" applyAlignment="1">
      <alignment horizontal="center" vertical="center" wrapText="1"/>
    </xf>
    <xf numFmtId="167" fontId="19" fillId="34" borderId="10" xfId="0" applyNumberFormat="1" applyFont="1" applyFill="1" applyBorder="1" applyAlignment="1">
      <alignment horizontal="center" vertical="center" wrapText="1"/>
    </xf>
    <xf numFmtId="164" fontId="29" fillId="0" borderId="10" xfId="0" applyNumberFormat="1" applyFont="1" applyBorder="1" applyAlignment="1">
      <alignment horizontal="center" vertical="center" wrapText="1"/>
    </xf>
    <xf numFmtId="164" fontId="29" fillId="0" borderId="10" xfId="0" applyNumberFormat="1" applyFont="1" applyBorder="1" applyAlignment="1">
      <alignment horizontal="center" vertical="center" wrapText="1"/>
    </xf>
    <xf numFmtId="164" fontId="29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34" borderId="10" xfId="0" applyFont="1" applyFill="1" applyBorder="1" applyAlignment="1">
      <alignment horizontal="center" vertical="center" wrapText="1"/>
    </xf>
    <xf numFmtId="164" fontId="32" fillId="0" borderId="0" xfId="0" applyNumberFormat="1" applyFont="1"/>
    <xf numFmtId="164" fontId="28" fillId="0" borderId="0" xfId="0" applyNumberFormat="1" applyFont="1"/>
    <xf numFmtId="2" fontId="63" fillId="0" borderId="0" xfId="0" applyNumberFormat="1" applyFont="1"/>
    <xf numFmtId="0" fontId="19" fillId="34" borderId="10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center" vertical="center"/>
    </xf>
    <xf numFmtId="164" fontId="23" fillId="0" borderId="18" xfId="0" applyNumberFormat="1" applyFont="1" applyBorder="1" applyAlignment="1">
      <alignment horizontal="center" vertical="center"/>
    </xf>
    <xf numFmtId="164" fontId="23" fillId="0" borderId="19" xfId="0" applyNumberFormat="1" applyFont="1" applyBorder="1" applyAlignment="1">
      <alignment horizontal="center" vertical="center"/>
    </xf>
    <xf numFmtId="166" fontId="23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66" fontId="23" fillId="0" borderId="17" xfId="0" applyNumberFormat="1" applyFont="1" applyBorder="1" applyAlignment="1">
      <alignment horizontal="center" vertical="center"/>
    </xf>
    <xf numFmtId="166" fontId="23" fillId="0" borderId="18" xfId="0" applyNumberFormat="1" applyFont="1" applyBorder="1" applyAlignment="1">
      <alignment horizontal="center" vertical="center"/>
    </xf>
    <xf numFmtId="166" fontId="23" fillId="0" borderId="19" xfId="0" applyNumberFormat="1" applyFont="1" applyBorder="1" applyAlignment="1">
      <alignment horizontal="center" vertical="center"/>
    </xf>
    <xf numFmtId="0" fontId="0" fillId="38" borderId="11" xfId="0" applyFill="1" applyBorder="1" applyAlignment="1">
      <alignment horizontal="center" vertical="center"/>
    </xf>
    <xf numFmtId="0" fontId="0" fillId="38" borderId="13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left" vertical="center" wrapText="1"/>
    </xf>
    <xf numFmtId="0" fontId="16" fillId="33" borderId="12" xfId="0" applyFont="1" applyFill="1" applyBorder="1" applyAlignment="1">
      <alignment horizontal="left" vertical="center" wrapText="1"/>
    </xf>
    <xf numFmtId="0" fontId="16" fillId="33" borderId="13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top" wrapText="1"/>
    </xf>
    <xf numFmtId="0" fontId="16" fillId="33" borderId="15" xfId="0" applyFont="1" applyFill="1" applyBorder="1" applyAlignment="1">
      <alignment horizontal="left" vertical="center" wrapText="1"/>
    </xf>
    <xf numFmtId="0" fontId="16" fillId="33" borderId="16" xfId="0" applyFont="1" applyFill="1" applyBorder="1" applyAlignment="1">
      <alignment horizontal="left" vertical="center" wrapText="1"/>
    </xf>
    <xf numFmtId="0" fontId="16" fillId="33" borderId="24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164" fontId="19" fillId="34" borderId="10" xfId="0" applyNumberFormat="1" applyFont="1" applyFill="1" applyBorder="1" applyAlignment="1">
      <alignment horizontal="center" vertical="center" wrapText="1"/>
    </xf>
    <xf numFmtId="164" fontId="19" fillId="34" borderId="11" xfId="0" applyNumberFormat="1" applyFont="1" applyFill="1" applyBorder="1" applyAlignment="1">
      <alignment horizontal="center" vertical="center" wrapText="1"/>
    </xf>
    <xf numFmtId="164" fontId="19" fillId="34" borderId="12" xfId="0" applyNumberFormat="1" applyFont="1" applyFill="1" applyBorder="1" applyAlignment="1">
      <alignment horizontal="center" vertical="center" wrapText="1"/>
    </xf>
    <xf numFmtId="164" fontId="19" fillId="34" borderId="13" xfId="0" applyNumberFormat="1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center" vertical="center" wrapText="1"/>
    </xf>
    <xf numFmtId="166" fontId="39" fillId="0" borderId="10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/>
    </xf>
    <xf numFmtId="0" fontId="34" fillId="0" borderId="10" xfId="0" applyFont="1" applyBorder="1" applyAlignment="1">
      <alignment horizontal="center" wrapText="1"/>
    </xf>
    <xf numFmtId="0" fontId="40" fillId="0" borderId="10" xfId="0" applyFont="1" applyBorder="1" applyAlignment="1">
      <alignment horizontal="center"/>
    </xf>
    <xf numFmtId="0" fontId="0" fillId="36" borderId="17" xfId="0" applyFill="1" applyBorder="1" applyAlignment="1">
      <alignment horizontal="center" vertical="center"/>
    </xf>
    <xf numFmtId="0" fontId="0" fillId="36" borderId="19" xfId="0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center"/>
    </xf>
    <xf numFmtId="164" fontId="29" fillId="0" borderId="10" xfId="0" applyNumberFormat="1" applyFont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left" vertical="top" wrapText="1"/>
    </xf>
    <xf numFmtId="0" fontId="34" fillId="37" borderId="11" xfId="0" applyFont="1" applyFill="1" applyBorder="1" applyAlignment="1">
      <alignment horizontal="center"/>
    </xf>
    <xf numFmtId="0" fontId="34" fillId="37" borderId="12" xfId="0" applyFont="1" applyFill="1" applyBorder="1" applyAlignment="1">
      <alignment horizontal="center"/>
    </xf>
    <xf numFmtId="0" fontId="34" fillId="37" borderId="13" xfId="0" applyFont="1" applyFill="1" applyBorder="1" applyAlignment="1">
      <alignment horizontal="center"/>
    </xf>
    <xf numFmtId="0" fontId="22" fillId="36" borderId="10" xfId="0" applyFont="1" applyFill="1" applyBorder="1" applyAlignment="1">
      <alignment horizontal="left" vertical="top" wrapText="1"/>
    </xf>
    <xf numFmtId="164" fontId="29" fillId="0" borderId="11" xfId="0" applyNumberFormat="1" applyFont="1" applyBorder="1" applyAlignment="1">
      <alignment horizontal="center" vertical="center" wrapText="1"/>
    </xf>
    <xf numFmtId="164" fontId="29" fillId="0" borderId="12" xfId="0" applyNumberFormat="1" applyFont="1" applyBorder="1" applyAlignment="1">
      <alignment horizontal="center" vertical="center" wrapText="1"/>
    </xf>
    <xf numFmtId="164" fontId="29" fillId="0" borderId="13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2" fontId="29" fillId="0" borderId="20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164" fontId="29" fillId="35" borderId="11" xfId="0" applyNumberFormat="1" applyFont="1" applyFill="1" applyBorder="1" applyAlignment="1">
      <alignment horizontal="center" vertical="center" wrapText="1"/>
    </xf>
    <xf numFmtId="164" fontId="29" fillId="35" borderId="12" xfId="0" applyNumberFormat="1" applyFont="1" applyFill="1" applyBorder="1" applyAlignment="1">
      <alignment horizontal="center" vertical="center" wrapText="1"/>
    </xf>
    <xf numFmtId="164" fontId="29" fillId="35" borderId="13" xfId="0" applyNumberFormat="1" applyFont="1" applyFill="1" applyBorder="1" applyAlignment="1">
      <alignment horizontal="center" vertical="center" wrapText="1"/>
    </xf>
    <xf numFmtId="164" fontId="29" fillId="0" borderId="11" xfId="0" applyNumberFormat="1" applyFont="1" applyFill="1" applyBorder="1" applyAlignment="1">
      <alignment horizontal="center" vertical="center" wrapText="1"/>
    </xf>
    <xf numFmtId="164" fontId="29" fillId="0" borderId="12" xfId="0" applyNumberFormat="1" applyFont="1" applyFill="1" applyBorder="1" applyAlignment="1">
      <alignment horizontal="center" vertical="center" wrapText="1"/>
    </xf>
    <xf numFmtId="164" fontId="29" fillId="0" borderId="13" xfId="0" applyNumberFormat="1" applyFont="1" applyFill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 vertical="center" wrapText="1"/>
    </xf>
    <xf numFmtId="0" fontId="18" fillId="36" borderId="17" xfId="0" applyFont="1" applyFill="1" applyBorder="1" applyAlignment="1">
      <alignment horizontal="center" vertical="center" wrapText="1"/>
    </xf>
    <xf numFmtId="0" fontId="18" fillId="36" borderId="19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19" fillId="36" borderId="10" xfId="0" applyFont="1" applyFill="1" applyBorder="1" applyAlignment="1">
      <alignment horizontal="left" vertical="center" wrapText="1"/>
    </xf>
    <xf numFmtId="0" fontId="34" fillId="35" borderId="11" xfId="0" applyFont="1" applyFill="1" applyBorder="1" applyAlignment="1">
      <alignment horizontal="center"/>
    </xf>
    <xf numFmtId="0" fontId="34" fillId="35" borderId="12" xfId="0" applyFont="1" applyFill="1" applyBorder="1" applyAlignment="1">
      <alignment horizontal="center"/>
    </xf>
    <xf numFmtId="0" fontId="34" fillId="35" borderId="13" xfId="0" applyFont="1" applyFill="1" applyBorder="1" applyAlignment="1">
      <alignment horizontal="center"/>
    </xf>
    <xf numFmtId="0" fontId="0" fillId="36" borderId="17" xfId="0" applyFill="1" applyBorder="1" applyAlignment="1">
      <alignment horizontal="center" vertical="center" wrapText="1"/>
    </xf>
    <xf numFmtId="0" fontId="0" fillId="36" borderId="19" xfId="0" applyFill="1" applyBorder="1" applyAlignment="1">
      <alignment horizontal="center" vertical="center" wrapText="1"/>
    </xf>
    <xf numFmtId="0" fontId="21" fillId="36" borderId="17" xfId="0" applyFont="1" applyFill="1" applyBorder="1" applyAlignment="1">
      <alignment horizontal="center" vertical="center" wrapText="1"/>
    </xf>
    <xf numFmtId="0" fontId="21" fillId="36" borderId="19" xfId="0" applyFont="1" applyFill="1" applyBorder="1" applyAlignment="1">
      <alignment horizontal="center" vertical="center" wrapText="1"/>
    </xf>
    <xf numFmtId="0" fontId="21" fillId="36" borderId="11" xfId="0" applyFont="1" applyFill="1" applyBorder="1" applyAlignment="1">
      <alignment horizontal="center" vertical="center" wrapText="1"/>
    </xf>
    <xf numFmtId="0" fontId="21" fillId="36" borderId="12" xfId="0" applyFont="1" applyFill="1" applyBorder="1" applyAlignment="1">
      <alignment horizontal="center" vertical="center" wrapText="1"/>
    </xf>
    <xf numFmtId="0" fontId="21" fillId="36" borderId="13" xfId="0" applyFont="1" applyFill="1" applyBorder="1" applyAlignment="1">
      <alignment horizontal="center" vertical="center" wrapText="1"/>
    </xf>
    <xf numFmtId="0" fontId="21" fillId="36" borderId="11" xfId="0" applyFont="1" applyFill="1" applyBorder="1" applyAlignment="1">
      <alignment horizontal="center" vertical="top" wrapText="1"/>
    </xf>
    <xf numFmtId="0" fontId="21" fillId="36" borderId="12" xfId="0" applyFont="1" applyFill="1" applyBorder="1" applyAlignment="1">
      <alignment horizontal="center" vertical="top" wrapText="1"/>
    </xf>
    <xf numFmtId="0" fontId="21" fillId="36" borderId="13" xfId="0" applyFont="1" applyFill="1" applyBorder="1" applyAlignment="1">
      <alignment horizontal="center" vertical="top" wrapText="1"/>
    </xf>
    <xf numFmtId="0" fontId="16" fillId="36" borderId="10" xfId="0" applyFont="1" applyFill="1" applyBorder="1" applyAlignment="1">
      <alignment horizontal="left" vertical="top" wrapText="1"/>
    </xf>
    <xf numFmtId="164" fontId="34" fillId="0" borderId="10" xfId="0" applyNumberFormat="1" applyFont="1" applyBorder="1" applyAlignment="1">
      <alignment horizontal="center" vertical="center" wrapText="1"/>
    </xf>
    <xf numFmtId="0" fontId="16" fillId="36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36" borderId="10" xfId="0" applyFont="1" applyFill="1" applyBorder="1" applyAlignment="1">
      <alignment horizontal="left" vertical="center" wrapText="1"/>
    </xf>
    <xf numFmtId="0" fontId="0" fillId="36" borderId="17" xfId="0" applyFont="1" applyFill="1" applyBorder="1" applyAlignment="1">
      <alignment horizontal="center" wrapText="1"/>
    </xf>
    <xf numFmtId="0" fontId="0" fillId="36" borderId="19" xfId="0" applyFont="1" applyFill="1" applyBorder="1" applyAlignment="1">
      <alignment horizontal="center" wrapText="1"/>
    </xf>
    <xf numFmtId="0" fontId="0" fillId="36" borderId="17" xfId="0" applyFill="1" applyBorder="1" applyAlignment="1">
      <alignment horizontal="center"/>
    </xf>
    <xf numFmtId="0" fontId="0" fillId="36" borderId="19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64" fillId="0" borderId="10" xfId="0" applyFont="1" applyFill="1" applyBorder="1" applyAlignment="1" applyProtection="1">
      <alignment horizontal="left" vertical="center" wrapText="1"/>
      <protection locked="0"/>
    </xf>
    <xf numFmtId="0" fontId="64" fillId="0" borderId="17" xfId="0" applyFont="1" applyFill="1" applyBorder="1" applyAlignment="1" applyProtection="1">
      <alignment horizontal="left" vertical="center" wrapText="1"/>
      <protection locked="0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85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2" xfId="44"/>
    <cellStyle name="Normal 2 3_megha 68-69 SSRP_69-70 plastic updated by megha 12 may 2012 v-1.1" xfId="45"/>
    <cellStyle name="Normal 4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123825</xdr:rowOff>
    </xdr:from>
    <xdr:to>
      <xdr:col>2</xdr:col>
      <xdr:colOff>19050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23825"/>
          <a:ext cx="771525" cy="704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1236660</xdr:colOff>
      <xdr:row>4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52400"/>
          <a:ext cx="1093785" cy="1019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1236660</xdr:colOff>
      <xdr:row>4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52400"/>
          <a:ext cx="1093785" cy="1019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1236660</xdr:colOff>
      <xdr:row>4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52400"/>
          <a:ext cx="1093785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38100</xdr:rowOff>
    </xdr:from>
    <xdr:to>
      <xdr:col>1</xdr:col>
      <xdr:colOff>680085</xdr:colOff>
      <xdr:row>3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52425"/>
          <a:ext cx="765810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1236660</xdr:colOff>
      <xdr:row>3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152400"/>
          <a:ext cx="1093785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1236660</xdr:colOff>
      <xdr:row>4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152400"/>
          <a:ext cx="1093785" cy="933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383072</xdr:colOff>
      <xdr:row>1</xdr:row>
      <xdr:rowOff>74544</xdr:rowOff>
    </xdr:from>
    <xdr:to>
      <xdr:col>1</xdr:col>
      <xdr:colOff>562698</xdr:colOff>
      <xdr:row>3</xdr:row>
      <xdr:rowOff>165652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072" y="389283"/>
          <a:ext cx="668300" cy="6211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310322</xdr:rowOff>
    </xdr:from>
    <xdr:to>
      <xdr:col>1</xdr:col>
      <xdr:colOff>902806</xdr:colOff>
      <xdr:row>3</xdr:row>
      <xdr:rowOff>171863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180" y="310322"/>
          <a:ext cx="759930" cy="7063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1027110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1093785" cy="1019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1236660</xdr:colOff>
      <xdr:row>4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52400"/>
          <a:ext cx="1093785" cy="1019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1236660</xdr:colOff>
      <xdr:row>4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52400"/>
          <a:ext cx="1093785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4" workbookViewId="0">
      <selection activeCell="E55" sqref="E55"/>
    </sheetView>
  </sheetViews>
  <sheetFormatPr defaultRowHeight="15" x14ac:dyDescent="0.25"/>
  <cols>
    <col min="1" max="1" width="5.140625" customWidth="1"/>
    <col min="2" max="2" width="12.85546875" style="10" customWidth="1"/>
    <col min="3" max="3" width="15.7109375" customWidth="1"/>
    <col min="4" max="4" width="29.28515625" customWidth="1"/>
    <col min="5" max="5" width="19.7109375" customWidth="1"/>
    <col min="6" max="6" width="34.28515625" customWidth="1"/>
    <col min="7" max="7" width="14" customWidth="1"/>
  </cols>
  <sheetData>
    <row r="1" spans="1:7" ht="18.75" x14ac:dyDescent="0.3">
      <c r="B1" s="271" t="s">
        <v>220</v>
      </c>
      <c r="C1" s="271"/>
      <c r="D1" s="271"/>
      <c r="E1" s="271"/>
      <c r="F1" s="271"/>
      <c r="G1" s="271"/>
    </row>
    <row r="2" spans="1:7" ht="18.75" x14ac:dyDescent="0.3">
      <c r="B2" s="271" t="s">
        <v>221</v>
      </c>
      <c r="C2" s="271"/>
      <c r="D2" s="271"/>
      <c r="E2" s="271"/>
      <c r="F2" s="271"/>
      <c r="G2" s="271"/>
    </row>
    <row r="3" spans="1:7" ht="18.75" x14ac:dyDescent="0.3">
      <c r="B3" s="271" t="s">
        <v>222</v>
      </c>
      <c r="C3" s="271"/>
      <c r="D3" s="271"/>
      <c r="E3" s="271"/>
      <c r="F3" s="271"/>
      <c r="G3" s="271"/>
    </row>
    <row r="4" spans="1:7" ht="18.75" x14ac:dyDescent="0.3">
      <c r="B4" s="272" t="s">
        <v>216</v>
      </c>
      <c r="C4" s="272"/>
      <c r="D4" s="272"/>
      <c r="E4" s="272"/>
      <c r="F4" s="272"/>
      <c r="G4" s="272"/>
    </row>
    <row r="5" spans="1:7" ht="21" x14ac:dyDescent="0.25">
      <c r="B5" s="273" t="s">
        <v>278</v>
      </c>
      <c r="C5" s="273"/>
      <c r="D5" s="273"/>
      <c r="E5" s="273"/>
      <c r="F5" s="273"/>
      <c r="G5" s="273"/>
    </row>
    <row r="6" spans="1:7" ht="30" x14ac:dyDescent="0.25">
      <c r="A6" s="32" t="s">
        <v>3</v>
      </c>
      <c r="B6" s="26" t="s">
        <v>223</v>
      </c>
      <c r="C6" s="261" t="s">
        <v>224</v>
      </c>
      <c r="D6" s="263"/>
      <c r="E6" s="32" t="s">
        <v>225</v>
      </c>
      <c r="F6" s="19" t="s">
        <v>226</v>
      </c>
      <c r="G6" s="26" t="s">
        <v>11</v>
      </c>
    </row>
    <row r="7" spans="1:7" ht="23.25" customHeight="1" x14ac:dyDescent="0.25">
      <c r="A7" s="17">
        <v>1</v>
      </c>
      <c r="B7" s="22">
        <v>13311</v>
      </c>
      <c r="C7" s="274" t="s">
        <v>227</v>
      </c>
      <c r="D7" s="275"/>
      <c r="E7" s="34">
        <v>118600000</v>
      </c>
      <c r="F7" s="31" t="s">
        <v>281</v>
      </c>
      <c r="G7" s="34">
        <v>118600000</v>
      </c>
    </row>
    <row r="8" spans="1:7" ht="23.25" customHeight="1" x14ac:dyDescent="0.25">
      <c r="A8" s="17">
        <v>2</v>
      </c>
      <c r="B8" s="22">
        <v>13311</v>
      </c>
      <c r="C8" s="274" t="s">
        <v>228</v>
      </c>
      <c r="D8" s="275"/>
      <c r="E8" s="34">
        <v>9880000</v>
      </c>
      <c r="F8" s="35" t="s">
        <v>742</v>
      </c>
      <c r="G8" s="34">
        <v>9880000</v>
      </c>
    </row>
    <row r="9" spans="1:7" ht="30.75" customHeight="1" x14ac:dyDescent="0.25">
      <c r="A9" s="17">
        <v>3</v>
      </c>
      <c r="B9" s="22"/>
      <c r="C9" s="260" t="s">
        <v>229</v>
      </c>
      <c r="D9" s="203" t="s">
        <v>803</v>
      </c>
      <c r="E9" s="202">
        <v>92832510</v>
      </c>
      <c r="F9" s="204" t="s">
        <v>900</v>
      </c>
      <c r="G9" s="276">
        <v>92832513</v>
      </c>
    </row>
    <row r="10" spans="1:7" ht="37.5" customHeight="1" x14ac:dyDescent="0.25">
      <c r="A10" s="17">
        <v>4</v>
      </c>
      <c r="B10" s="22">
        <v>11411</v>
      </c>
      <c r="C10" s="260"/>
      <c r="D10" s="20" t="s">
        <v>232</v>
      </c>
      <c r="E10" s="34">
        <v>1</v>
      </c>
      <c r="F10" s="25" t="s">
        <v>282</v>
      </c>
      <c r="G10" s="277"/>
    </row>
    <row r="11" spans="1:7" ht="37.5" customHeight="1" x14ac:dyDescent="0.25">
      <c r="A11" s="17">
        <v>5</v>
      </c>
      <c r="B11" s="22">
        <v>11421</v>
      </c>
      <c r="C11" s="260"/>
      <c r="D11" s="20" t="s">
        <v>233</v>
      </c>
      <c r="E11" s="34">
        <v>1</v>
      </c>
      <c r="F11" s="25" t="s">
        <v>283</v>
      </c>
      <c r="G11" s="277"/>
    </row>
    <row r="12" spans="1:7" ht="37.5" customHeight="1" x14ac:dyDescent="0.25">
      <c r="A12" s="17">
        <v>6</v>
      </c>
      <c r="B12" s="22">
        <v>14153</v>
      </c>
      <c r="C12" s="260"/>
      <c r="D12" s="20" t="s">
        <v>234</v>
      </c>
      <c r="E12" s="34">
        <v>1</v>
      </c>
      <c r="F12" s="30" t="s">
        <v>284</v>
      </c>
      <c r="G12" s="278"/>
    </row>
    <row r="13" spans="1:7" ht="33" customHeight="1" x14ac:dyDescent="0.25">
      <c r="A13" s="17">
        <v>7</v>
      </c>
      <c r="B13" s="22">
        <v>11411</v>
      </c>
      <c r="C13" s="264" t="s">
        <v>235</v>
      </c>
      <c r="D13" s="20" t="s">
        <v>232</v>
      </c>
      <c r="E13" s="34">
        <v>1360000</v>
      </c>
      <c r="F13" s="25" t="s">
        <v>285</v>
      </c>
      <c r="G13" s="270">
        <v>1940000</v>
      </c>
    </row>
    <row r="14" spans="1:7" ht="33" customHeight="1" x14ac:dyDescent="0.25">
      <c r="A14" s="17">
        <v>8</v>
      </c>
      <c r="B14" s="22">
        <v>11421</v>
      </c>
      <c r="C14" s="265"/>
      <c r="D14" s="20" t="s">
        <v>233</v>
      </c>
      <c r="E14" s="34">
        <v>388000</v>
      </c>
      <c r="F14" s="25" t="s">
        <v>286</v>
      </c>
      <c r="G14" s="270"/>
    </row>
    <row r="15" spans="1:7" ht="33" customHeight="1" x14ac:dyDescent="0.25">
      <c r="A15" s="17">
        <v>9</v>
      </c>
      <c r="B15" s="22">
        <v>14153</v>
      </c>
      <c r="C15" s="265"/>
      <c r="D15" s="21" t="s">
        <v>234</v>
      </c>
      <c r="E15" s="34">
        <v>97000</v>
      </c>
      <c r="F15" s="22" t="s">
        <v>287</v>
      </c>
      <c r="G15" s="270"/>
    </row>
    <row r="16" spans="1:7" ht="46.5" customHeight="1" x14ac:dyDescent="0.25">
      <c r="A16" s="17">
        <v>10</v>
      </c>
      <c r="B16" s="22">
        <v>14154</v>
      </c>
      <c r="C16" s="266"/>
      <c r="D16" s="20" t="s">
        <v>236</v>
      </c>
      <c r="E16" s="34">
        <v>95000</v>
      </c>
      <c r="F16" s="36" t="s">
        <v>288</v>
      </c>
      <c r="G16" s="270"/>
    </row>
    <row r="17" spans="1:7" ht="27.75" customHeight="1" x14ac:dyDescent="0.25">
      <c r="A17" s="17">
        <v>11</v>
      </c>
      <c r="B17" s="267">
        <v>13312</v>
      </c>
      <c r="C17" s="260" t="s">
        <v>271</v>
      </c>
      <c r="D17" s="23" t="s">
        <v>237</v>
      </c>
      <c r="E17" s="34">
        <v>243300000</v>
      </c>
      <c r="F17" s="36" t="s">
        <v>289</v>
      </c>
      <c r="G17" s="270">
        <v>273200000</v>
      </c>
    </row>
    <row r="18" spans="1:7" ht="27.75" customHeight="1" x14ac:dyDescent="0.25">
      <c r="A18" s="17">
        <v>12</v>
      </c>
      <c r="B18" s="268"/>
      <c r="C18" s="260"/>
      <c r="D18" s="23" t="s">
        <v>274</v>
      </c>
      <c r="E18" s="34">
        <v>9800000</v>
      </c>
      <c r="F18" s="36" t="s">
        <v>290</v>
      </c>
      <c r="G18" s="270"/>
    </row>
    <row r="19" spans="1:7" ht="27.75" customHeight="1" x14ac:dyDescent="0.25">
      <c r="A19" s="17">
        <v>13</v>
      </c>
      <c r="B19" s="268"/>
      <c r="C19" s="260"/>
      <c r="D19" s="24" t="s">
        <v>238</v>
      </c>
      <c r="E19" s="34">
        <v>800000</v>
      </c>
      <c r="F19" s="36" t="s">
        <v>291</v>
      </c>
      <c r="G19" s="270"/>
    </row>
    <row r="20" spans="1:7" ht="33" customHeight="1" x14ac:dyDescent="0.25">
      <c r="A20" s="17">
        <v>14</v>
      </c>
      <c r="B20" s="268"/>
      <c r="C20" s="260"/>
      <c r="D20" s="28" t="s">
        <v>272</v>
      </c>
      <c r="E20" s="34">
        <v>11300000</v>
      </c>
      <c r="F20" s="36" t="s">
        <v>292</v>
      </c>
      <c r="G20" s="270"/>
    </row>
    <row r="21" spans="1:7" ht="36.75" customHeight="1" x14ac:dyDescent="0.25">
      <c r="A21" s="17">
        <v>15</v>
      </c>
      <c r="B21" s="269"/>
      <c r="C21" s="260"/>
      <c r="D21" s="24" t="s">
        <v>273</v>
      </c>
      <c r="E21" s="34">
        <v>8000000</v>
      </c>
      <c r="F21" s="36" t="s">
        <v>293</v>
      </c>
      <c r="G21" s="270"/>
    </row>
    <row r="22" spans="1:7" ht="35.25" customHeight="1" x14ac:dyDescent="0.25">
      <c r="A22" s="17">
        <v>16</v>
      </c>
      <c r="B22" s="27">
        <v>11131</v>
      </c>
      <c r="C22" s="260" t="s">
        <v>230</v>
      </c>
      <c r="D22" s="23" t="s">
        <v>261</v>
      </c>
      <c r="E22" s="34">
        <v>5000000</v>
      </c>
      <c r="F22" s="181" t="s">
        <v>294</v>
      </c>
      <c r="G22" s="270">
        <v>74690490</v>
      </c>
    </row>
    <row r="23" spans="1:7" ht="15.75" customHeight="1" x14ac:dyDescent="0.25">
      <c r="A23" s="17">
        <v>17</v>
      </c>
      <c r="B23" s="27">
        <v>11611</v>
      </c>
      <c r="C23" s="260"/>
      <c r="D23" s="23" t="s">
        <v>901</v>
      </c>
      <c r="E23" s="34">
        <v>1000000</v>
      </c>
      <c r="F23" s="181" t="s">
        <v>295</v>
      </c>
      <c r="G23" s="270"/>
    </row>
    <row r="24" spans="1:7" ht="15.75" customHeight="1" x14ac:dyDescent="0.25">
      <c r="A24" s="17">
        <v>18</v>
      </c>
      <c r="B24" s="27">
        <v>11314</v>
      </c>
      <c r="C24" s="260"/>
      <c r="D24" s="23" t="s">
        <v>262</v>
      </c>
      <c r="E24" s="34">
        <v>7500000</v>
      </c>
      <c r="F24" s="181" t="s">
        <v>296</v>
      </c>
      <c r="G24" s="270"/>
    </row>
    <row r="25" spans="1:7" ht="15.75" customHeight="1" x14ac:dyDescent="0.25">
      <c r="A25" s="17">
        <v>19</v>
      </c>
      <c r="B25" s="27">
        <v>11313</v>
      </c>
      <c r="C25" s="260"/>
      <c r="D25" s="18" t="s">
        <v>902</v>
      </c>
      <c r="E25" s="34">
        <v>5000000</v>
      </c>
      <c r="F25" s="181" t="s">
        <v>294</v>
      </c>
      <c r="G25" s="270"/>
    </row>
    <row r="26" spans="1:7" ht="15.75" customHeight="1" x14ac:dyDescent="0.25">
      <c r="A26" s="17">
        <v>20</v>
      </c>
      <c r="B26" s="27">
        <v>11321</v>
      </c>
      <c r="C26" s="260"/>
      <c r="D26" s="23" t="s">
        <v>242</v>
      </c>
      <c r="E26" s="34">
        <v>4500000</v>
      </c>
      <c r="F26" s="181" t="s">
        <v>297</v>
      </c>
      <c r="G26" s="270"/>
    </row>
    <row r="27" spans="1:7" ht="15.75" customHeight="1" x14ac:dyDescent="0.25">
      <c r="A27" s="17">
        <v>21</v>
      </c>
      <c r="B27" s="27">
        <v>11322</v>
      </c>
      <c r="C27" s="260"/>
      <c r="D27" s="23" t="s">
        <v>243</v>
      </c>
      <c r="E27" s="34">
        <v>100000</v>
      </c>
      <c r="F27" s="181" t="s">
        <v>298</v>
      </c>
      <c r="G27" s="270"/>
    </row>
    <row r="28" spans="1:7" ht="29.25" customHeight="1" x14ac:dyDescent="0.25">
      <c r="A28" s="17">
        <v>22</v>
      </c>
      <c r="B28" s="27">
        <v>11451</v>
      </c>
      <c r="C28" s="260"/>
      <c r="D28" s="23" t="s">
        <v>245</v>
      </c>
      <c r="E28" s="34">
        <v>100000</v>
      </c>
      <c r="F28" s="181" t="s">
        <v>298</v>
      </c>
      <c r="G28" s="270"/>
    </row>
    <row r="29" spans="1:7" ht="47.25" customHeight="1" x14ac:dyDescent="0.25">
      <c r="A29" s="17">
        <v>23</v>
      </c>
      <c r="B29" s="27">
        <v>11631</v>
      </c>
      <c r="C29" s="260"/>
      <c r="D29" s="23" t="s">
        <v>241</v>
      </c>
      <c r="E29" s="34">
        <v>100000</v>
      </c>
      <c r="F29" s="181" t="s">
        <v>298</v>
      </c>
      <c r="G29" s="270"/>
    </row>
    <row r="30" spans="1:7" ht="44.25" customHeight="1" x14ac:dyDescent="0.25">
      <c r="A30" s="17">
        <v>24</v>
      </c>
      <c r="B30" s="27">
        <v>11632</v>
      </c>
      <c r="C30" s="260"/>
      <c r="D30" s="25" t="s">
        <v>260</v>
      </c>
      <c r="E30" s="34">
        <v>200000</v>
      </c>
      <c r="F30" s="181" t="s">
        <v>299</v>
      </c>
      <c r="G30" s="270"/>
    </row>
    <row r="31" spans="1:7" ht="15" customHeight="1" x14ac:dyDescent="0.25">
      <c r="A31" s="17">
        <v>25</v>
      </c>
      <c r="B31" s="27">
        <v>11691</v>
      </c>
      <c r="C31" s="260"/>
      <c r="D31" s="23" t="s">
        <v>263</v>
      </c>
      <c r="E31" s="34">
        <v>3500000</v>
      </c>
      <c r="F31" s="181" t="s">
        <v>300</v>
      </c>
      <c r="G31" s="270"/>
    </row>
    <row r="32" spans="1:7" ht="30" customHeight="1" x14ac:dyDescent="0.25">
      <c r="A32" s="17">
        <v>26</v>
      </c>
      <c r="B32" s="27">
        <v>14211</v>
      </c>
      <c r="C32" s="260"/>
      <c r="D32" s="23" t="s">
        <v>259</v>
      </c>
      <c r="E32" s="34">
        <v>1200000</v>
      </c>
      <c r="F32" s="181" t="s">
        <v>302</v>
      </c>
      <c r="G32" s="270"/>
    </row>
    <row r="33" spans="1:7" ht="15" customHeight="1" x14ac:dyDescent="0.25">
      <c r="A33" s="17">
        <v>27</v>
      </c>
      <c r="B33" s="27">
        <v>14212</v>
      </c>
      <c r="C33" s="260"/>
      <c r="D33" s="23" t="s">
        <v>258</v>
      </c>
      <c r="E33" s="34">
        <v>1000000</v>
      </c>
      <c r="F33" s="181" t="s">
        <v>295</v>
      </c>
      <c r="G33" s="270"/>
    </row>
    <row r="34" spans="1:7" ht="15" customHeight="1" x14ac:dyDescent="0.25">
      <c r="A34" s="17">
        <v>28</v>
      </c>
      <c r="B34" s="27">
        <v>14213</v>
      </c>
      <c r="C34" s="260"/>
      <c r="D34" s="23" t="s">
        <v>257</v>
      </c>
      <c r="E34" s="34">
        <v>500000</v>
      </c>
      <c r="F34" s="181" t="s">
        <v>303</v>
      </c>
      <c r="G34" s="270"/>
    </row>
    <row r="35" spans="1:7" ht="30" customHeight="1" x14ac:dyDescent="0.25">
      <c r="A35" s="17">
        <v>29</v>
      </c>
      <c r="B35" s="27">
        <v>14219</v>
      </c>
      <c r="C35" s="260"/>
      <c r="D35" s="23" t="s">
        <v>256</v>
      </c>
      <c r="E35" s="34">
        <v>500000</v>
      </c>
      <c r="F35" s="181" t="s">
        <v>303</v>
      </c>
      <c r="G35" s="270"/>
    </row>
    <row r="36" spans="1:7" ht="30" customHeight="1" x14ac:dyDescent="0.25">
      <c r="A36" s="17">
        <v>30</v>
      </c>
      <c r="B36" s="27">
        <v>14223</v>
      </c>
      <c r="C36" s="260"/>
      <c r="D36" s="23" t="s">
        <v>255</v>
      </c>
      <c r="E36" s="34">
        <v>200000</v>
      </c>
      <c r="F36" s="181" t="s">
        <v>299</v>
      </c>
      <c r="G36" s="270"/>
    </row>
    <row r="37" spans="1:7" ht="30" customHeight="1" x14ac:dyDescent="0.25">
      <c r="A37" s="17">
        <v>31</v>
      </c>
      <c r="B37" s="27">
        <v>14224</v>
      </c>
      <c r="C37" s="260"/>
      <c r="D37" s="23" t="s">
        <v>254</v>
      </c>
      <c r="E37" s="34">
        <v>200000</v>
      </c>
      <c r="F37" s="181" t="s">
        <v>299</v>
      </c>
      <c r="G37" s="270"/>
    </row>
    <row r="38" spans="1:7" ht="30" customHeight="1" x14ac:dyDescent="0.25">
      <c r="A38" s="17">
        <v>32</v>
      </c>
      <c r="B38" s="27">
        <v>14229</v>
      </c>
      <c r="C38" s="260"/>
      <c r="D38" s="23" t="s">
        <v>240</v>
      </c>
      <c r="E38" s="34">
        <v>2500000</v>
      </c>
      <c r="F38" s="181" t="s">
        <v>301</v>
      </c>
      <c r="G38" s="270"/>
    </row>
    <row r="39" spans="1:7" ht="30" customHeight="1" x14ac:dyDescent="0.25">
      <c r="A39" s="17">
        <v>33</v>
      </c>
      <c r="B39" s="27">
        <v>14241</v>
      </c>
      <c r="C39" s="260"/>
      <c r="D39" s="23" t="s">
        <v>253</v>
      </c>
      <c r="E39" s="34">
        <v>500000</v>
      </c>
      <c r="F39" s="181" t="s">
        <v>303</v>
      </c>
      <c r="G39" s="270"/>
    </row>
    <row r="40" spans="1:7" ht="30" customHeight="1" x14ac:dyDescent="0.25">
      <c r="A40" s="17">
        <v>34</v>
      </c>
      <c r="B40" s="27">
        <v>14242</v>
      </c>
      <c r="C40" s="260"/>
      <c r="D40" s="23" t="s">
        <v>264</v>
      </c>
      <c r="E40" s="34">
        <v>7400000</v>
      </c>
      <c r="F40" s="181" t="s">
        <v>304</v>
      </c>
      <c r="G40" s="270"/>
    </row>
    <row r="41" spans="1:7" ht="30" customHeight="1" x14ac:dyDescent="0.25">
      <c r="A41" s="17">
        <v>35</v>
      </c>
      <c r="B41" s="27">
        <v>14243</v>
      </c>
      <c r="C41" s="260"/>
      <c r="D41" s="23" t="s">
        <v>252</v>
      </c>
      <c r="E41" s="34">
        <v>5000000</v>
      </c>
      <c r="F41" s="181" t="s">
        <v>294</v>
      </c>
      <c r="G41" s="270"/>
    </row>
    <row r="42" spans="1:7" ht="30" customHeight="1" x14ac:dyDescent="0.25">
      <c r="A42" s="17">
        <v>36</v>
      </c>
      <c r="B42" s="27">
        <v>14244</v>
      </c>
      <c r="C42" s="260"/>
      <c r="D42" s="23" t="s">
        <v>244</v>
      </c>
      <c r="E42" s="34">
        <v>6590490</v>
      </c>
      <c r="F42" s="203" t="s">
        <v>305</v>
      </c>
      <c r="G42" s="270"/>
    </row>
    <row r="43" spans="1:7" ht="30" customHeight="1" x14ac:dyDescent="0.25">
      <c r="A43" s="17">
        <v>37</v>
      </c>
      <c r="B43" s="27">
        <v>14245</v>
      </c>
      <c r="C43" s="260"/>
      <c r="D43" s="23" t="s">
        <v>251</v>
      </c>
      <c r="E43" s="34">
        <v>2500000</v>
      </c>
      <c r="F43" s="181" t="s">
        <v>306</v>
      </c>
      <c r="G43" s="270"/>
    </row>
    <row r="44" spans="1:7" ht="30" customHeight="1" x14ac:dyDescent="0.25">
      <c r="A44" s="17">
        <v>38</v>
      </c>
      <c r="B44" s="27">
        <v>14249</v>
      </c>
      <c r="C44" s="260"/>
      <c r="D44" s="23" t="s">
        <v>239</v>
      </c>
      <c r="E44" s="34">
        <v>4500000</v>
      </c>
      <c r="F44" s="181" t="s">
        <v>297</v>
      </c>
      <c r="G44" s="270"/>
    </row>
    <row r="45" spans="1:7" ht="30" customHeight="1" x14ac:dyDescent="0.25">
      <c r="A45" s="17">
        <v>39</v>
      </c>
      <c r="B45" s="27">
        <v>14253</v>
      </c>
      <c r="C45" s="260"/>
      <c r="D45" s="23" t="s">
        <v>250</v>
      </c>
      <c r="E45" s="34">
        <v>2500000</v>
      </c>
      <c r="F45" s="181" t="s">
        <v>307</v>
      </c>
      <c r="G45" s="270"/>
    </row>
    <row r="46" spans="1:7" ht="30" customHeight="1" x14ac:dyDescent="0.25">
      <c r="A46" s="17">
        <v>40</v>
      </c>
      <c r="B46" s="27">
        <v>14254</v>
      </c>
      <c r="C46" s="260"/>
      <c r="D46" s="23" t="s">
        <v>249</v>
      </c>
      <c r="E46" s="34">
        <v>100000</v>
      </c>
      <c r="F46" s="181" t="s">
        <v>298</v>
      </c>
      <c r="G46" s="270"/>
    </row>
    <row r="47" spans="1:7" ht="30" customHeight="1" x14ac:dyDescent="0.25">
      <c r="A47" s="17">
        <v>41</v>
      </c>
      <c r="B47" s="27">
        <v>14262</v>
      </c>
      <c r="C47" s="260"/>
      <c r="D47" s="23" t="s">
        <v>265</v>
      </c>
      <c r="E47" s="34">
        <v>500000</v>
      </c>
      <c r="F47" s="181" t="s">
        <v>308</v>
      </c>
      <c r="G47" s="270"/>
    </row>
    <row r="48" spans="1:7" ht="30" customHeight="1" x14ac:dyDescent="0.25">
      <c r="A48" s="17">
        <v>42</v>
      </c>
      <c r="B48" s="27">
        <v>14263</v>
      </c>
      <c r="C48" s="260"/>
      <c r="D48" s="23" t="s">
        <v>266</v>
      </c>
      <c r="E48" s="34">
        <v>500000</v>
      </c>
      <c r="F48" s="181" t="s">
        <v>308</v>
      </c>
      <c r="G48" s="270"/>
    </row>
    <row r="49" spans="1:7" ht="30" customHeight="1" x14ac:dyDescent="0.25">
      <c r="A49" s="17">
        <v>43</v>
      </c>
      <c r="B49" s="27">
        <v>14265</v>
      </c>
      <c r="C49" s="260"/>
      <c r="D49" s="23" t="s">
        <v>267</v>
      </c>
      <c r="E49" s="34">
        <v>500000</v>
      </c>
      <c r="F49" s="181" t="s">
        <v>303</v>
      </c>
      <c r="G49" s="270"/>
    </row>
    <row r="50" spans="1:7" ht="30" customHeight="1" x14ac:dyDescent="0.25">
      <c r="A50" s="17">
        <v>44</v>
      </c>
      <c r="B50" s="27">
        <v>14311</v>
      </c>
      <c r="C50" s="260"/>
      <c r="D50" s="23" t="s">
        <v>248</v>
      </c>
      <c r="E50" s="34">
        <v>100000</v>
      </c>
      <c r="F50" s="181" t="s">
        <v>309</v>
      </c>
      <c r="G50" s="270"/>
    </row>
    <row r="51" spans="1:7" ht="30" customHeight="1" x14ac:dyDescent="0.25">
      <c r="A51" s="17">
        <v>45</v>
      </c>
      <c r="B51" s="27">
        <v>14312</v>
      </c>
      <c r="C51" s="260"/>
      <c r="D51" s="23" t="s">
        <v>268</v>
      </c>
      <c r="E51" s="34">
        <v>100000</v>
      </c>
      <c r="F51" s="181" t="s">
        <v>298</v>
      </c>
      <c r="G51" s="270"/>
    </row>
    <row r="52" spans="1:7" ht="30" customHeight="1" x14ac:dyDescent="0.25">
      <c r="A52" s="17">
        <v>46</v>
      </c>
      <c r="B52" s="27">
        <v>14313</v>
      </c>
      <c r="C52" s="260"/>
      <c r="D52" s="23" t="s">
        <v>247</v>
      </c>
      <c r="E52" s="34">
        <v>500000</v>
      </c>
      <c r="F52" s="181" t="s">
        <v>308</v>
      </c>
      <c r="G52" s="270"/>
    </row>
    <row r="53" spans="1:7" ht="30" customHeight="1" x14ac:dyDescent="0.25">
      <c r="A53" s="17">
        <v>47</v>
      </c>
      <c r="B53" s="27">
        <v>14529</v>
      </c>
      <c r="C53" s="260"/>
      <c r="D53" s="23" t="s">
        <v>269</v>
      </c>
      <c r="E53" s="34">
        <v>7600000</v>
      </c>
      <c r="F53" s="181" t="s">
        <v>903</v>
      </c>
      <c r="G53" s="270"/>
    </row>
    <row r="54" spans="1:7" ht="30" customHeight="1" x14ac:dyDescent="0.25">
      <c r="A54" s="17">
        <v>48</v>
      </c>
      <c r="B54" s="27">
        <v>14611</v>
      </c>
      <c r="C54" s="260"/>
      <c r="D54" s="23" t="s">
        <v>270</v>
      </c>
      <c r="E54" s="34">
        <v>2500000</v>
      </c>
      <c r="F54" s="181" t="s">
        <v>301</v>
      </c>
      <c r="G54" s="270"/>
    </row>
    <row r="55" spans="1:7" ht="30" customHeight="1" x14ac:dyDescent="0.25">
      <c r="A55" s="17">
        <v>49</v>
      </c>
      <c r="B55" s="27">
        <v>15111</v>
      </c>
      <c r="C55" s="260"/>
      <c r="D55" s="23" t="s">
        <v>246</v>
      </c>
      <c r="E55" s="34">
        <v>200000</v>
      </c>
      <c r="F55" s="181" t="s">
        <v>310</v>
      </c>
      <c r="G55" s="270"/>
    </row>
    <row r="56" spans="1:7" ht="30" customHeight="1" x14ac:dyDescent="0.25">
      <c r="A56" s="17">
        <v>50</v>
      </c>
      <c r="B56" s="27">
        <v>32122</v>
      </c>
      <c r="C56" s="260" t="s">
        <v>275</v>
      </c>
      <c r="D56" s="260"/>
      <c r="E56" s="34">
        <v>45050000</v>
      </c>
      <c r="F56" s="181" t="s">
        <v>311</v>
      </c>
      <c r="G56" s="34">
        <v>45050000</v>
      </c>
    </row>
    <row r="57" spans="1:7" ht="30" customHeight="1" x14ac:dyDescent="0.25">
      <c r="A57" s="17">
        <v>51</v>
      </c>
      <c r="B57" s="27">
        <v>22522</v>
      </c>
      <c r="C57" s="260" t="s">
        <v>276</v>
      </c>
      <c r="D57" s="260"/>
      <c r="E57" s="34">
        <v>8500000</v>
      </c>
      <c r="F57" s="181" t="s">
        <v>972</v>
      </c>
      <c r="G57" s="34">
        <v>8500000</v>
      </c>
    </row>
    <row r="58" spans="1:7" ht="30" customHeight="1" x14ac:dyDescent="0.25">
      <c r="A58" s="17">
        <v>52</v>
      </c>
      <c r="B58" s="27">
        <v>22522</v>
      </c>
      <c r="C58" s="260" t="s">
        <v>277</v>
      </c>
      <c r="D58" s="260"/>
      <c r="E58" s="34">
        <v>8450000</v>
      </c>
      <c r="F58" s="181" t="s">
        <v>973</v>
      </c>
      <c r="G58" s="34">
        <v>8450000</v>
      </c>
    </row>
    <row r="59" spans="1:7" ht="32.25" customHeight="1" x14ac:dyDescent="0.25">
      <c r="A59" s="261" t="s">
        <v>231</v>
      </c>
      <c r="B59" s="262"/>
      <c r="C59" s="262"/>
      <c r="D59" s="263"/>
      <c r="E59" s="34">
        <f>SUM(E7:E58)</f>
        <v>633143003</v>
      </c>
      <c r="F59" s="26" t="s">
        <v>988</v>
      </c>
      <c r="G59" s="34">
        <f>SUM(G7:G58)</f>
        <v>633143003</v>
      </c>
    </row>
    <row r="62" spans="1:7" x14ac:dyDescent="0.25">
      <c r="E62" s="231"/>
    </row>
  </sheetData>
  <sortState ref="B22:B73">
    <sortCondition ref="B22"/>
  </sortState>
  <mergeCells count="21">
    <mergeCell ref="G17:G21"/>
    <mergeCell ref="G22:G55"/>
    <mergeCell ref="B1:G1"/>
    <mergeCell ref="B2:G2"/>
    <mergeCell ref="B3:G3"/>
    <mergeCell ref="B4:G4"/>
    <mergeCell ref="B5:G5"/>
    <mergeCell ref="C6:D6"/>
    <mergeCell ref="C7:D7"/>
    <mergeCell ref="C8:D8"/>
    <mergeCell ref="G13:G16"/>
    <mergeCell ref="C9:C12"/>
    <mergeCell ref="G9:G12"/>
    <mergeCell ref="C56:D56"/>
    <mergeCell ref="C57:D57"/>
    <mergeCell ref="C58:D58"/>
    <mergeCell ref="A59:D59"/>
    <mergeCell ref="C13:C16"/>
    <mergeCell ref="C17:C21"/>
    <mergeCell ref="C22:C55"/>
    <mergeCell ref="B17:B21"/>
  </mergeCells>
  <pageMargins left="0.7" right="0.7" top="0.75" bottom="0.75" header="0.3" footer="0.3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9" workbookViewId="0">
      <selection sqref="A1:L20"/>
    </sheetView>
  </sheetViews>
  <sheetFormatPr defaultRowHeight="20.25" x14ac:dyDescent="0.4"/>
  <cols>
    <col min="1" max="1" width="5" style="50" customWidth="1"/>
    <col min="2" max="2" width="35.5703125" style="52" customWidth="1"/>
    <col min="3" max="3" width="6.85546875" style="49" customWidth="1"/>
    <col min="4" max="4" width="7.140625" style="49" customWidth="1"/>
    <col min="5" max="5" width="15" style="49" customWidth="1"/>
    <col min="6" max="6" width="5.42578125" style="49" customWidth="1"/>
    <col min="7" max="7" width="6.5703125" style="49" customWidth="1"/>
    <col min="8" max="10" width="9.85546875" style="49" customWidth="1"/>
    <col min="11" max="11" width="19.42578125" style="51" customWidth="1"/>
    <col min="12" max="16384" width="9.140625" style="49"/>
  </cols>
  <sheetData>
    <row r="1" spans="1:12" s="3" customFormat="1" ht="24.75" customHeight="1" x14ac:dyDescent="0.25">
      <c r="A1" s="283" t="s">
        <v>220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2" s="3" customFormat="1" ht="24.75" customHeight="1" x14ac:dyDescent="0.25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s="3" customFormat="1" ht="17.25" customHeight="1" x14ac:dyDescent="0.25">
      <c r="A3" s="314" t="s">
        <v>216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s="3" customFormat="1" ht="24.75" customHeight="1" x14ac:dyDescent="0.25">
      <c r="A4" s="283" t="s">
        <v>471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</row>
    <row r="5" spans="1:12" customFormat="1" ht="1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182"/>
    </row>
    <row r="6" spans="1:12" customFormat="1" ht="15.75" customHeight="1" x14ac:dyDescent="0.25">
      <c r="A6" s="316" t="s">
        <v>3</v>
      </c>
      <c r="B6" s="317" t="s">
        <v>4</v>
      </c>
      <c r="C6" s="316" t="s">
        <v>5</v>
      </c>
      <c r="D6" s="316" t="s">
        <v>6</v>
      </c>
      <c r="E6" s="316" t="s">
        <v>7</v>
      </c>
      <c r="F6" s="316" t="s">
        <v>8</v>
      </c>
      <c r="G6" s="316" t="s">
        <v>9</v>
      </c>
      <c r="H6" s="316" t="s">
        <v>10</v>
      </c>
      <c r="I6" s="316"/>
      <c r="J6" s="316"/>
      <c r="K6" s="316"/>
      <c r="L6" s="366" t="s">
        <v>11</v>
      </c>
    </row>
    <row r="7" spans="1:12" customFormat="1" ht="31.5" x14ac:dyDescent="0.25">
      <c r="A7" s="316"/>
      <c r="B7" s="317"/>
      <c r="C7" s="316"/>
      <c r="D7" s="316"/>
      <c r="E7" s="316"/>
      <c r="F7" s="316"/>
      <c r="G7" s="316"/>
      <c r="H7" s="54" t="s">
        <v>12</v>
      </c>
      <c r="I7" s="54" t="s">
        <v>13</v>
      </c>
      <c r="J7" s="54" t="s">
        <v>14</v>
      </c>
      <c r="K7" s="54" t="s">
        <v>15</v>
      </c>
      <c r="L7" s="367"/>
    </row>
    <row r="8" spans="1:12" s="5" customFormat="1" ht="19.5" customHeight="1" x14ac:dyDescent="0.25">
      <c r="A8" s="320" t="s">
        <v>693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55"/>
    </row>
    <row r="9" spans="1:12" s="37" customFormat="1" ht="40.5" customHeight="1" x14ac:dyDescent="0.45">
      <c r="A9" s="38">
        <v>1</v>
      </c>
      <c r="B9" s="39" t="s">
        <v>328</v>
      </c>
      <c r="C9" s="7" t="s">
        <v>18</v>
      </c>
      <c r="D9" s="41"/>
      <c r="E9" s="41" t="s">
        <v>741</v>
      </c>
      <c r="F9" s="41"/>
      <c r="G9" s="7" t="s">
        <v>19</v>
      </c>
      <c r="H9" s="53"/>
      <c r="I9" s="53"/>
      <c r="J9" s="53"/>
      <c r="K9" s="193">
        <v>5000000</v>
      </c>
      <c r="L9" s="53"/>
    </row>
    <row r="10" spans="1:12" s="37" customFormat="1" ht="40.5" customHeight="1" x14ac:dyDescent="0.45">
      <c r="A10" s="38">
        <v>2</v>
      </c>
      <c r="B10" s="39" t="s">
        <v>329</v>
      </c>
      <c r="C10" s="7" t="s">
        <v>18</v>
      </c>
      <c r="D10" s="41"/>
      <c r="E10" s="41" t="s">
        <v>741</v>
      </c>
      <c r="F10" s="41"/>
      <c r="G10" s="7" t="s">
        <v>19</v>
      </c>
      <c r="H10" s="53"/>
      <c r="I10" s="53"/>
      <c r="J10" s="53"/>
      <c r="K10" s="193">
        <v>3500000</v>
      </c>
      <c r="L10" s="53"/>
    </row>
    <row r="11" spans="1:12" s="37" customFormat="1" ht="40.5" customHeight="1" x14ac:dyDescent="0.45">
      <c r="A11" s="38">
        <v>3</v>
      </c>
      <c r="B11" s="39" t="s">
        <v>330</v>
      </c>
      <c r="C11" s="7" t="s">
        <v>18</v>
      </c>
      <c r="D11" s="41"/>
      <c r="E11" s="41" t="s">
        <v>871</v>
      </c>
      <c r="F11" s="41"/>
      <c r="G11" s="7" t="s">
        <v>19</v>
      </c>
      <c r="H11" s="53"/>
      <c r="I11" s="53"/>
      <c r="J11" s="53"/>
      <c r="K11" s="193">
        <v>1500000</v>
      </c>
      <c r="L11" s="53"/>
    </row>
    <row r="12" spans="1:12" s="37" customFormat="1" ht="40.5" customHeight="1" x14ac:dyDescent="0.45">
      <c r="A12" s="38">
        <v>4</v>
      </c>
      <c r="B12" s="39" t="s">
        <v>331</v>
      </c>
      <c r="C12" s="7" t="s">
        <v>18</v>
      </c>
      <c r="D12" s="41"/>
      <c r="E12" s="41" t="s">
        <v>891</v>
      </c>
      <c r="F12" s="41"/>
      <c r="G12" s="7" t="s">
        <v>19</v>
      </c>
      <c r="H12" s="53"/>
      <c r="I12" s="53"/>
      <c r="J12" s="53"/>
      <c r="K12" s="193">
        <v>1000000</v>
      </c>
      <c r="L12" s="53"/>
    </row>
    <row r="13" spans="1:12" s="37" customFormat="1" ht="40.5" customHeight="1" x14ac:dyDescent="0.45">
      <c r="A13" s="194"/>
      <c r="B13" s="195" t="s">
        <v>332</v>
      </c>
      <c r="C13" s="111" t="s">
        <v>18</v>
      </c>
      <c r="D13" s="196"/>
      <c r="E13" s="196"/>
      <c r="F13" s="196"/>
      <c r="G13" s="111" t="s">
        <v>19</v>
      </c>
      <c r="H13" s="197"/>
      <c r="I13" s="197"/>
      <c r="J13" s="197"/>
      <c r="K13" s="198">
        <f>SUM(K9:K12)</f>
        <v>11000000</v>
      </c>
      <c r="L13" s="197"/>
    </row>
    <row r="15" spans="1:12" x14ac:dyDescent="0.4">
      <c r="E15" s="309" t="s">
        <v>817</v>
      </c>
      <c r="F15" s="309"/>
      <c r="G15" s="308">
        <v>0</v>
      </c>
      <c r="H15" s="308"/>
    </row>
    <row r="16" spans="1:12" x14ac:dyDescent="0.4">
      <c r="E16" s="310" t="s">
        <v>228</v>
      </c>
      <c r="F16" s="310"/>
      <c r="G16" s="308">
        <f>K11</f>
        <v>1500000</v>
      </c>
      <c r="H16" s="308"/>
    </row>
    <row r="17" spans="5:8" x14ac:dyDescent="0.4">
      <c r="E17" s="309" t="s">
        <v>803</v>
      </c>
      <c r="F17" s="309"/>
      <c r="G17" s="308">
        <f>K12</f>
        <v>1000000</v>
      </c>
      <c r="H17" s="308"/>
    </row>
    <row r="18" spans="5:8" x14ac:dyDescent="0.4">
      <c r="E18" s="309" t="s">
        <v>818</v>
      </c>
      <c r="F18" s="309"/>
      <c r="G18" s="308">
        <v>0</v>
      </c>
      <c r="H18" s="308"/>
    </row>
    <row r="19" spans="5:8" x14ac:dyDescent="0.4">
      <c r="E19" s="309" t="s">
        <v>741</v>
      </c>
      <c r="F19" s="309"/>
      <c r="G19" s="308">
        <v>8500000</v>
      </c>
      <c r="H19" s="308"/>
    </row>
    <row r="20" spans="5:8" ht="21.75" x14ac:dyDescent="0.4">
      <c r="E20" s="311" t="s">
        <v>205</v>
      </c>
      <c r="F20" s="311"/>
      <c r="G20" s="308">
        <f>SUM(G15:G19)</f>
        <v>11000000</v>
      </c>
      <c r="H20" s="308"/>
    </row>
  </sheetData>
  <mergeCells count="26">
    <mergeCell ref="E18:F18"/>
    <mergeCell ref="G18:H18"/>
    <mergeCell ref="E19:F19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A8:K8"/>
    <mergeCell ref="A1:L1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K6"/>
    <mergeCell ref="L6:L7"/>
  </mergeCells>
  <pageMargins left="0.45" right="0.25" top="0.5" bottom="0.5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21" workbookViewId="0">
      <selection sqref="A1:L32"/>
    </sheetView>
  </sheetViews>
  <sheetFormatPr defaultRowHeight="20.25" x14ac:dyDescent="0.4"/>
  <cols>
    <col min="1" max="1" width="5" style="50" customWidth="1"/>
    <col min="2" max="2" width="37.42578125" style="52" customWidth="1"/>
    <col min="3" max="3" width="6.85546875" style="49" customWidth="1"/>
    <col min="4" max="4" width="8.7109375" style="49" customWidth="1"/>
    <col min="5" max="5" width="15" style="49" customWidth="1"/>
    <col min="6" max="6" width="4.140625" style="49" customWidth="1"/>
    <col min="7" max="7" width="6.5703125" style="49" customWidth="1"/>
    <col min="8" max="8" width="9.140625" style="49" customWidth="1"/>
    <col min="9" max="9" width="7.140625" style="49" customWidth="1"/>
    <col min="10" max="10" width="9.42578125" style="49" customWidth="1"/>
    <col min="11" max="11" width="17.7109375" style="51" customWidth="1"/>
    <col min="12" max="12" width="10.140625" style="49" customWidth="1"/>
    <col min="13" max="16384" width="9.140625" style="49"/>
  </cols>
  <sheetData>
    <row r="1" spans="1:12" s="3" customFormat="1" ht="24.75" customHeight="1" x14ac:dyDescent="0.25">
      <c r="A1" s="283" t="s">
        <v>220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2" s="3" customFormat="1" ht="24.75" customHeight="1" x14ac:dyDescent="0.25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s="3" customFormat="1" ht="17.25" customHeight="1" x14ac:dyDescent="0.25">
      <c r="A3" s="314" t="s">
        <v>216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s="3" customFormat="1" ht="24.75" customHeight="1" x14ac:dyDescent="0.25">
      <c r="A4" s="283" t="s">
        <v>471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</row>
    <row r="5" spans="1:12" customFormat="1" ht="15.75" customHeight="1" x14ac:dyDescent="0.25">
      <c r="A5" s="316" t="s">
        <v>3</v>
      </c>
      <c r="B5" s="317" t="s">
        <v>4</v>
      </c>
      <c r="C5" s="316" t="s">
        <v>5</v>
      </c>
      <c r="D5" s="316" t="s">
        <v>6</v>
      </c>
      <c r="E5" s="316" t="s">
        <v>7</v>
      </c>
      <c r="F5" s="316" t="s">
        <v>8</v>
      </c>
      <c r="G5" s="316" t="s">
        <v>9</v>
      </c>
      <c r="H5" s="316" t="s">
        <v>10</v>
      </c>
      <c r="I5" s="316"/>
      <c r="J5" s="316"/>
      <c r="K5" s="316"/>
      <c r="L5" s="366" t="s">
        <v>11</v>
      </c>
    </row>
    <row r="6" spans="1:12" customFormat="1" ht="38.25" x14ac:dyDescent="0.25">
      <c r="A6" s="316"/>
      <c r="B6" s="317"/>
      <c r="C6" s="316"/>
      <c r="D6" s="316"/>
      <c r="E6" s="316"/>
      <c r="F6" s="316"/>
      <c r="G6" s="316"/>
      <c r="H6" s="183" t="s">
        <v>12</v>
      </c>
      <c r="I6" s="183" t="s">
        <v>13</v>
      </c>
      <c r="J6" s="183" t="s">
        <v>14</v>
      </c>
      <c r="K6" s="54" t="s">
        <v>15</v>
      </c>
      <c r="L6" s="367"/>
    </row>
    <row r="7" spans="1:12" s="5" customFormat="1" ht="19.5" customHeight="1" x14ac:dyDescent="0.25">
      <c r="A7" s="320" t="s">
        <v>694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55"/>
    </row>
    <row r="8" spans="1:12" s="149" customFormat="1" ht="37.5" customHeight="1" x14ac:dyDescent="0.45">
      <c r="A8" s="90">
        <v>1</v>
      </c>
      <c r="B8" s="162" t="s">
        <v>881</v>
      </c>
      <c r="C8" s="72" t="s">
        <v>815</v>
      </c>
      <c r="D8" s="163">
        <v>22522</v>
      </c>
      <c r="E8" s="117" t="s">
        <v>810</v>
      </c>
      <c r="F8" s="163">
        <v>1</v>
      </c>
      <c r="G8" s="72" t="s">
        <v>19</v>
      </c>
      <c r="H8" s="148"/>
      <c r="I8" s="148"/>
      <c r="J8" s="148"/>
      <c r="K8" s="164">
        <v>1134000</v>
      </c>
      <c r="L8" s="173" t="s">
        <v>885</v>
      </c>
    </row>
    <row r="9" spans="1:12" s="37" customFormat="1" ht="30" customHeight="1" x14ac:dyDescent="0.45">
      <c r="A9" s="136">
        <v>2</v>
      </c>
      <c r="B9" s="157" t="s">
        <v>884</v>
      </c>
      <c r="C9" s="7" t="s">
        <v>815</v>
      </c>
      <c r="D9" s="62">
        <v>31112</v>
      </c>
      <c r="E9" s="41" t="s">
        <v>228</v>
      </c>
      <c r="F9" s="62">
        <v>1</v>
      </c>
      <c r="G9" s="7" t="s">
        <v>19</v>
      </c>
      <c r="H9" s="53"/>
      <c r="I9" s="53"/>
      <c r="J9" s="53"/>
      <c r="K9" s="158">
        <v>2000000</v>
      </c>
      <c r="L9" s="160"/>
    </row>
    <row r="10" spans="1:12" s="37" customFormat="1" ht="37.5" customHeight="1" x14ac:dyDescent="0.45">
      <c r="A10" s="90">
        <v>3</v>
      </c>
      <c r="B10" s="157" t="s">
        <v>872</v>
      </c>
      <c r="C10" s="7" t="s">
        <v>815</v>
      </c>
      <c r="D10" s="62">
        <v>22522</v>
      </c>
      <c r="E10" s="41" t="s">
        <v>741</v>
      </c>
      <c r="F10" s="62">
        <v>1</v>
      </c>
      <c r="G10" s="7" t="s">
        <v>19</v>
      </c>
      <c r="H10" s="53"/>
      <c r="I10" s="53"/>
      <c r="J10" s="53"/>
      <c r="K10" s="158">
        <v>5000000</v>
      </c>
      <c r="L10" s="161"/>
    </row>
    <row r="11" spans="1:12" s="37" customFormat="1" ht="42" customHeight="1" x14ac:dyDescent="0.45">
      <c r="A11" s="136">
        <v>4</v>
      </c>
      <c r="B11" s="157" t="s">
        <v>873</v>
      </c>
      <c r="C11" s="7" t="s">
        <v>815</v>
      </c>
      <c r="D11" s="62">
        <v>31123</v>
      </c>
      <c r="E11" s="41" t="s">
        <v>741</v>
      </c>
      <c r="F11" s="62">
        <v>1</v>
      </c>
      <c r="G11" s="7" t="s">
        <v>19</v>
      </c>
      <c r="H11" s="53"/>
      <c r="I11" s="53"/>
      <c r="J11" s="53"/>
      <c r="K11" s="158">
        <v>100000</v>
      </c>
      <c r="L11" s="160"/>
    </row>
    <row r="12" spans="1:12" s="37" customFormat="1" ht="39" customHeight="1" x14ac:dyDescent="0.45">
      <c r="A12" s="90">
        <v>5</v>
      </c>
      <c r="B12" s="162" t="s">
        <v>874</v>
      </c>
      <c r="C12" s="72" t="s">
        <v>815</v>
      </c>
      <c r="D12" s="163">
        <v>31122</v>
      </c>
      <c r="E12" s="41" t="s">
        <v>741</v>
      </c>
      <c r="F12" s="163">
        <v>1</v>
      </c>
      <c r="G12" s="72" t="s">
        <v>19</v>
      </c>
      <c r="H12" s="148"/>
      <c r="I12" s="148"/>
      <c r="J12" s="148"/>
      <c r="K12" s="164">
        <v>285000</v>
      </c>
      <c r="L12" s="165"/>
    </row>
    <row r="13" spans="1:12" s="37" customFormat="1" ht="43.5" customHeight="1" x14ac:dyDescent="0.45">
      <c r="A13" s="136">
        <v>6</v>
      </c>
      <c r="B13" s="157" t="s">
        <v>875</v>
      </c>
      <c r="C13" s="7" t="s">
        <v>815</v>
      </c>
      <c r="D13" s="62">
        <v>31122</v>
      </c>
      <c r="E13" s="41" t="s">
        <v>741</v>
      </c>
      <c r="F13" s="62">
        <v>1</v>
      </c>
      <c r="G13" s="7" t="s">
        <v>19</v>
      </c>
      <c r="H13" s="53"/>
      <c r="I13" s="53"/>
      <c r="J13" s="53"/>
      <c r="K13" s="158">
        <v>100000</v>
      </c>
      <c r="L13" s="160"/>
    </row>
    <row r="14" spans="1:12" s="149" customFormat="1" ht="84" customHeight="1" x14ac:dyDescent="0.45">
      <c r="A14" s="90">
        <v>7</v>
      </c>
      <c r="B14" s="162" t="s">
        <v>889</v>
      </c>
      <c r="C14" s="72" t="s">
        <v>815</v>
      </c>
      <c r="D14" s="163">
        <v>22522</v>
      </c>
      <c r="E14" s="41" t="s">
        <v>741</v>
      </c>
      <c r="F14" s="163">
        <v>1</v>
      </c>
      <c r="G14" s="72" t="s">
        <v>19</v>
      </c>
      <c r="H14" s="148"/>
      <c r="I14" s="148"/>
      <c r="J14" s="148"/>
      <c r="K14" s="164">
        <v>2857000</v>
      </c>
      <c r="L14" s="166"/>
    </row>
    <row r="15" spans="1:12" s="149" customFormat="1" ht="44.25" customHeight="1" x14ac:dyDescent="0.45">
      <c r="A15" s="136">
        <v>8</v>
      </c>
      <c r="B15" s="167" t="s">
        <v>876</v>
      </c>
      <c r="C15" s="72" t="s">
        <v>815</v>
      </c>
      <c r="D15" s="163">
        <v>22522</v>
      </c>
      <c r="E15" s="41" t="s">
        <v>741</v>
      </c>
      <c r="F15" s="163">
        <v>1</v>
      </c>
      <c r="G15" s="72" t="s">
        <v>19</v>
      </c>
      <c r="H15" s="148"/>
      <c r="I15" s="148"/>
      <c r="J15" s="148"/>
      <c r="K15" s="164">
        <v>50000</v>
      </c>
      <c r="L15" s="168"/>
    </row>
    <row r="16" spans="1:12" s="149" customFormat="1" ht="39" customHeight="1" x14ac:dyDescent="0.45">
      <c r="A16" s="90">
        <v>9</v>
      </c>
      <c r="B16" s="169" t="s">
        <v>877</v>
      </c>
      <c r="C16" s="72" t="s">
        <v>815</v>
      </c>
      <c r="D16" s="163">
        <v>22522</v>
      </c>
      <c r="E16" s="41" t="s">
        <v>741</v>
      </c>
      <c r="F16" s="163">
        <v>1</v>
      </c>
      <c r="G16" s="72" t="s">
        <v>19</v>
      </c>
      <c r="H16" s="148"/>
      <c r="I16" s="148"/>
      <c r="J16" s="148"/>
      <c r="K16" s="164">
        <v>100000</v>
      </c>
      <c r="L16" s="170"/>
    </row>
    <row r="17" spans="1:12" s="149" customFormat="1" ht="58.5" customHeight="1" x14ac:dyDescent="0.45">
      <c r="A17" s="136">
        <v>10</v>
      </c>
      <c r="B17" s="162" t="s">
        <v>878</v>
      </c>
      <c r="C17" s="72" t="s">
        <v>815</v>
      </c>
      <c r="D17" s="163">
        <v>22522</v>
      </c>
      <c r="E17" s="41" t="s">
        <v>741</v>
      </c>
      <c r="F17" s="163">
        <v>1</v>
      </c>
      <c r="G17" s="72" t="s">
        <v>19</v>
      </c>
      <c r="H17" s="148"/>
      <c r="I17" s="148"/>
      <c r="J17" s="148"/>
      <c r="K17" s="164">
        <v>100000</v>
      </c>
      <c r="L17" s="166"/>
    </row>
    <row r="18" spans="1:12" s="149" customFormat="1" ht="29.25" customHeight="1" x14ac:dyDescent="0.45">
      <c r="A18" s="90">
        <v>11</v>
      </c>
      <c r="B18" s="171" t="s">
        <v>879</v>
      </c>
      <c r="C18" s="72" t="s">
        <v>815</v>
      </c>
      <c r="D18" s="163">
        <v>27213</v>
      </c>
      <c r="E18" s="41" t="s">
        <v>741</v>
      </c>
      <c r="F18" s="163">
        <v>1</v>
      </c>
      <c r="G18" s="72" t="s">
        <v>19</v>
      </c>
      <c r="H18" s="148"/>
      <c r="I18" s="148"/>
      <c r="J18" s="148"/>
      <c r="K18" s="164">
        <v>1000000</v>
      </c>
      <c r="L18" s="165"/>
    </row>
    <row r="19" spans="1:12" s="149" customFormat="1" ht="54.75" customHeight="1" x14ac:dyDescent="0.45">
      <c r="A19" s="136">
        <v>12</v>
      </c>
      <c r="B19" s="162" t="s">
        <v>880</v>
      </c>
      <c r="C19" s="72" t="s">
        <v>815</v>
      </c>
      <c r="D19" s="163">
        <v>31122</v>
      </c>
      <c r="E19" s="41" t="s">
        <v>741</v>
      </c>
      <c r="F19" s="163">
        <v>1</v>
      </c>
      <c r="G19" s="72" t="s">
        <v>19</v>
      </c>
      <c r="H19" s="148"/>
      <c r="I19" s="148"/>
      <c r="J19" s="148"/>
      <c r="K19" s="164">
        <v>500000</v>
      </c>
      <c r="L19" s="172"/>
    </row>
    <row r="20" spans="1:12" s="149" customFormat="1" ht="87.75" customHeight="1" x14ac:dyDescent="0.45">
      <c r="A20" s="90">
        <v>13</v>
      </c>
      <c r="B20" s="162" t="s">
        <v>882</v>
      </c>
      <c r="C20" s="72" t="s">
        <v>815</v>
      </c>
      <c r="D20" s="163">
        <v>22522</v>
      </c>
      <c r="E20" s="41" t="s">
        <v>741</v>
      </c>
      <c r="F20" s="163">
        <v>1</v>
      </c>
      <c r="G20" s="72" t="s">
        <v>19</v>
      </c>
      <c r="H20" s="148"/>
      <c r="I20" s="148"/>
      <c r="J20" s="148"/>
      <c r="K20" s="164">
        <v>150000</v>
      </c>
      <c r="L20" s="172" t="s">
        <v>886</v>
      </c>
    </row>
    <row r="21" spans="1:12" s="149" customFormat="1" ht="40.5" customHeight="1" x14ac:dyDescent="0.45">
      <c r="A21" s="136">
        <v>14</v>
      </c>
      <c r="B21" s="162" t="s">
        <v>883</v>
      </c>
      <c r="C21" s="72" t="s">
        <v>815</v>
      </c>
      <c r="D21" s="163">
        <v>22612</v>
      </c>
      <c r="E21" s="41" t="s">
        <v>741</v>
      </c>
      <c r="F21" s="163">
        <v>1</v>
      </c>
      <c r="G21" s="72" t="s">
        <v>19</v>
      </c>
      <c r="H21" s="148"/>
      <c r="I21" s="148"/>
      <c r="J21" s="148"/>
      <c r="K21" s="164">
        <v>50000</v>
      </c>
      <c r="L21" s="172"/>
    </row>
    <row r="22" spans="1:12" s="149" customFormat="1" ht="24.75" customHeight="1" x14ac:dyDescent="0.45">
      <c r="A22" s="90">
        <v>15</v>
      </c>
      <c r="B22" s="375" t="s">
        <v>888</v>
      </c>
      <c r="C22" s="72" t="s">
        <v>815</v>
      </c>
      <c r="D22" s="163">
        <v>22711</v>
      </c>
      <c r="E22" s="41" t="s">
        <v>741</v>
      </c>
      <c r="F22" s="163">
        <v>1</v>
      </c>
      <c r="G22" s="72" t="s">
        <v>19</v>
      </c>
      <c r="H22" s="148"/>
      <c r="I22" s="148"/>
      <c r="J22" s="148"/>
      <c r="K22" s="164">
        <v>230000</v>
      </c>
      <c r="L22" s="173" t="s">
        <v>887</v>
      </c>
    </row>
    <row r="23" spans="1:12" s="149" customFormat="1" ht="28.5" customHeight="1" x14ac:dyDescent="0.45">
      <c r="A23" s="136">
        <v>16</v>
      </c>
      <c r="B23" s="376" t="s">
        <v>989</v>
      </c>
      <c r="C23" s="72" t="s">
        <v>815</v>
      </c>
      <c r="D23" s="163">
        <v>28142</v>
      </c>
      <c r="E23" s="41" t="s">
        <v>741</v>
      </c>
      <c r="F23" s="163">
        <v>1</v>
      </c>
      <c r="G23" s="72" t="s">
        <v>19</v>
      </c>
      <c r="H23" s="148"/>
      <c r="I23" s="148"/>
      <c r="J23" s="148"/>
      <c r="K23" s="164">
        <v>294000</v>
      </c>
      <c r="L23" s="170"/>
    </row>
    <row r="24" spans="1:12" s="149" customFormat="1" ht="40.5" customHeight="1" x14ac:dyDescent="0.45">
      <c r="A24" s="90">
        <v>17</v>
      </c>
      <c r="B24" s="375" t="s">
        <v>890</v>
      </c>
      <c r="C24" s="72" t="s">
        <v>815</v>
      </c>
      <c r="D24" s="163">
        <v>28143</v>
      </c>
      <c r="E24" s="41" t="s">
        <v>741</v>
      </c>
      <c r="F24" s="163">
        <v>1</v>
      </c>
      <c r="G24" s="72" t="s">
        <v>19</v>
      </c>
      <c r="H24" s="148"/>
      <c r="I24" s="148"/>
      <c r="J24" s="148"/>
      <c r="K24" s="164">
        <v>50000</v>
      </c>
      <c r="L24" s="170"/>
    </row>
    <row r="25" spans="1:12" ht="21" thickBot="1" x14ac:dyDescent="0.45">
      <c r="A25" s="328" t="s">
        <v>206</v>
      </c>
      <c r="B25" s="329"/>
      <c r="C25" s="150"/>
      <c r="D25" s="150"/>
      <c r="E25" s="150"/>
      <c r="F25" s="150"/>
      <c r="G25" s="150"/>
      <c r="H25" s="150"/>
      <c r="I25" s="150"/>
      <c r="J25" s="150"/>
      <c r="K25" s="159">
        <f>SUM(K8:K24)</f>
        <v>14000000</v>
      </c>
      <c r="L25" s="150"/>
    </row>
    <row r="26" spans="1:12" ht="12" customHeight="1" thickTop="1" x14ac:dyDescent="0.4">
      <c r="A26" s="199"/>
      <c r="B26" s="199"/>
      <c r="C26" s="200"/>
      <c r="D26" s="200"/>
      <c r="E26" s="200"/>
      <c r="F26" s="200"/>
      <c r="G26" s="200"/>
      <c r="H26" s="200"/>
      <c r="I26" s="200"/>
      <c r="J26" s="200"/>
      <c r="K26" s="201"/>
      <c r="L26" s="200"/>
    </row>
    <row r="27" spans="1:12" ht="15.75" customHeight="1" x14ac:dyDescent="0.4">
      <c r="E27" s="309" t="s">
        <v>817</v>
      </c>
      <c r="F27" s="309"/>
      <c r="G27" s="308">
        <f>0</f>
        <v>0</v>
      </c>
      <c r="H27" s="308"/>
      <c r="I27" s="180"/>
    </row>
    <row r="28" spans="1:12" x14ac:dyDescent="0.4">
      <c r="E28" s="310" t="s">
        <v>228</v>
      </c>
      <c r="F28" s="310"/>
      <c r="G28" s="308">
        <f>K9</f>
        <v>2000000</v>
      </c>
      <c r="H28" s="308"/>
      <c r="I28" s="180"/>
    </row>
    <row r="29" spans="1:12" x14ac:dyDescent="0.4">
      <c r="E29" s="309" t="s">
        <v>803</v>
      </c>
      <c r="F29" s="309"/>
      <c r="G29" s="308">
        <f>K8</f>
        <v>1134000</v>
      </c>
      <c r="H29" s="308"/>
      <c r="I29" s="180"/>
    </row>
    <row r="30" spans="1:12" ht="15.75" customHeight="1" x14ac:dyDescent="0.4">
      <c r="E30" s="309" t="s">
        <v>818</v>
      </c>
      <c r="F30" s="309"/>
      <c r="G30" s="308">
        <f>0</f>
        <v>0</v>
      </c>
      <c r="H30" s="308"/>
      <c r="I30" s="179"/>
    </row>
    <row r="31" spans="1:12" x14ac:dyDescent="0.4">
      <c r="E31" s="309" t="s">
        <v>741</v>
      </c>
      <c r="F31" s="309"/>
      <c r="G31" s="308">
        <v>10866000</v>
      </c>
      <c r="H31" s="308"/>
    </row>
    <row r="32" spans="1:12" ht="21.75" x14ac:dyDescent="0.4">
      <c r="E32" s="311" t="s">
        <v>205</v>
      </c>
      <c r="F32" s="311"/>
      <c r="G32" s="308">
        <f>SUM(G27:G31)</f>
        <v>14000000</v>
      </c>
      <c r="H32" s="308"/>
    </row>
    <row r="33" spans="5:8" x14ac:dyDescent="0.4">
      <c r="E33" s="200"/>
      <c r="F33" s="200"/>
      <c r="G33" s="200"/>
      <c r="H33" s="200"/>
    </row>
    <row r="34" spans="5:8" x14ac:dyDescent="0.4">
      <c r="E34" s="200"/>
      <c r="F34" s="200"/>
      <c r="G34" s="200"/>
      <c r="H34" s="200"/>
    </row>
  </sheetData>
  <mergeCells count="27">
    <mergeCell ref="E31:F31"/>
    <mergeCell ref="G31:H31"/>
    <mergeCell ref="E32:F32"/>
    <mergeCell ref="G32:H32"/>
    <mergeCell ref="A25:B25"/>
    <mergeCell ref="E27:F27"/>
    <mergeCell ref="G27:H27"/>
    <mergeCell ref="E28:F28"/>
    <mergeCell ref="G28:H28"/>
    <mergeCell ref="E29:F29"/>
    <mergeCell ref="G29:H29"/>
    <mergeCell ref="E30:F30"/>
    <mergeCell ref="G30:H30"/>
    <mergeCell ref="A7:K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G6"/>
    <mergeCell ref="H5:K5"/>
    <mergeCell ref="L5:L6"/>
  </mergeCells>
  <pageMargins left="0.45" right="0.2" top="0.5" bottom="0.25" header="0.3" footer="0.3"/>
  <pageSetup paperSize="9" scale="95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7" workbookViewId="0">
      <selection activeCell="I33" sqref="I33"/>
    </sheetView>
  </sheetViews>
  <sheetFormatPr defaultRowHeight="22.5" x14ac:dyDescent="0.45"/>
  <cols>
    <col min="1" max="1" width="5" style="50" customWidth="1"/>
    <col min="2" max="2" width="37.28515625" style="52" customWidth="1"/>
    <col min="3" max="3" width="6.85546875" style="49" customWidth="1"/>
    <col min="4" max="4" width="8.7109375" style="49" customWidth="1"/>
    <col min="5" max="5" width="6.28515625" style="49" customWidth="1"/>
    <col min="6" max="6" width="8.85546875" style="49" customWidth="1"/>
    <col min="7" max="7" width="6.5703125" style="49" customWidth="1"/>
    <col min="8" max="8" width="6.28515625" style="49" customWidth="1"/>
    <col min="9" max="9" width="7.5703125" style="49" customWidth="1"/>
    <col min="10" max="10" width="9" style="49" customWidth="1"/>
    <col min="11" max="11" width="15.140625" style="51" customWidth="1"/>
    <col min="12" max="12" width="13" style="37" customWidth="1"/>
    <col min="13" max="16384" width="9.140625" style="49"/>
  </cols>
  <sheetData>
    <row r="1" spans="1:13" s="3" customFormat="1" ht="24.75" customHeight="1" x14ac:dyDescent="0.25">
      <c r="A1" s="283" t="s">
        <v>220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s="3" customFormat="1" ht="24.75" customHeight="1" x14ac:dyDescent="0.25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 s="3" customFormat="1" ht="17.25" customHeight="1" x14ac:dyDescent="0.25">
      <c r="A3" s="314" t="s">
        <v>216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4" spans="1:13" s="3" customFormat="1" ht="24.75" customHeight="1" x14ac:dyDescent="0.25">
      <c r="A4" s="283" t="s">
        <v>471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</row>
    <row r="5" spans="1:13" customFormat="1" ht="1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315" t="s">
        <v>470</v>
      </c>
      <c r="M5" s="315"/>
    </row>
    <row r="6" spans="1:13" customFormat="1" ht="15.75" customHeight="1" x14ac:dyDescent="0.25">
      <c r="A6" s="316" t="s">
        <v>3</v>
      </c>
      <c r="B6" s="317" t="s">
        <v>4</v>
      </c>
      <c r="C6" s="316" t="s">
        <v>5</v>
      </c>
      <c r="D6" s="316" t="s">
        <v>6</v>
      </c>
      <c r="E6" s="316" t="s">
        <v>7</v>
      </c>
      <c r="F6" s="316" t="s">
        <v>8</v>
      </c>
      <c r="G6" s="316" t="s">
        <v>9</v>
      </c>
      <c r="H6" s="316" t="s">
        <v>10</v>
      </c>
      <c r="I6" s="316"/>
      <c r="J6" s="316"/>
      <c r="K6" s="316"/>
      <c r="L6" s="316" t="s">
        <v>469</v>
      </c>
      <c r="M6" s="312" t="s">
        <v>11</v>
      </c>
    </row>
    <row r="7" spans="1:13" customFormat="1" ht="63" x14ac:dyDescent="0.25">
      <c r="A7" s="316"/>
      <c r="B7" s="317"/>
      <c r="C7" s="316"/>
      <c r="D7" s="316"/>
      <c r="E7" s="316"/>
      <c r="F7" s="316"/>
      <c r="G7" s="316"/>
      <c r="H7" s="54" t="s">
        <v>12</v>
      </c>
      <c r="I7" s="54" t="s">
        <v>13</v>
      </c>
      <c r="J7" s="54" t="s">
        <v>14</v>
      </c>
      <c r="K7" s="54" t="s">
        <v>15</v>
      </c>
      <c r="L7" s="316"/>
      <c r="M7" s="313"/>
    </row>
    <row r="8" spans="1:13" s="5" customFormat="1" ht="19.5" customHeight="1" x14ac:dyDescent="0.25">
      <c r="A8" s="320" t="s">
        <v>16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55"/>
    </row>
    <row r="9" spans="1:13" s="37" customFormat="1" ht="39.75" customHeight="1" x14ac:dyDescent="0.45">
      <c r="A9" s="38">
        <v>1</v>
      </c>
      <c r="B9" s="39" t="s">
        <v>312</v>
      </c>
      <c r="C9" s="7" t="s">
        <v>18</v>
      </c>
      <c r="D9" s="40"/>
      <c r="E9" s="40"/>
      <c r="F9" s="41"/>
      <c r="G9" s="7" t="s">
        <v>19</v>
      </c>
      <c r="H9" s="53"/>
      <c r="I9" s="53"/>
      <c r="J9" s="53"/>
      <c r="K9" s="42">
        <v>2000000</v>
      </c>
      <c r="L9" s="41" t="s">
        <v>313</v>
      </c>
      <c r="M9" s="53"/>
    </row>
    <row r="10" spans="1:13" s="37" customFormat="1" ht="39.75" customHeight="1" x14ac:dyDescent="0.45">
      <c r="A10" s="38">
        <v>2</v>
      </c>
      <c r="B10" s="39" t="s">
        <v>314</v>
      </c>
      <c r="C10" s="7" t="s">
        <v>18</v>
      </c>
      <c r="D10" s="40"/>
      <c r="E10" s="40"/>
      <c r="F10" s="41"/>
      <c r="G10" s="7" t="s">
        <v>19</v>
      </c>
      <c r="H10" s="53"/>
      <c r="I10" s="53"/>
      <c r="J10" s="53"/>
      <c r="K10" s="42">
        <v>3000000</v>
      </c>
      <c r="L10" s="41" t="s">
        <v>315</v>
      </c>
      <c r="M10" s="53"/>
    </row>
    <row r="11" spans="1:13" s="37" customFormat="1" ht="32.25" customHeight="1" x14ac:dyDescent="0.45">
      <c r="A11" s="38">
        <v>3</v>
      </c>
      <c r="B11" s="39" t="s">
        <v>316</v>
      </c>
      <c r="C11" s="7" t="s">
        <v>18</v>
      </c>
      <c r="D11" s="40"/>
      <c r="E11" s="40"/>
      <c r="F11" s="41"/>
      <c r="G11" s="7" t="s">
        <v>19</v>
      </c>
      <c r="H11" s="53"/>
      <c r="I11" s="53"/>
      <c r="J11" s="53"/>
      <c r="K11" s="42">
        <v>2000000</v>
      </c>
      <c r="L11" s="41" t="s">
        <v>313</v>
      </c>
      <c r="M11" s="53"/>
    </row>
    <row r="12" spans="1:13" s="37" customFormat="1" ht="32.25" customHeight="1" x14ac:dyDescent="0.45">
      <c r="A12" s="38">
        <v>4</v>
      </c>
      <c r="B12" s="39" t="s">
        <v>317</v>
      </c>
      <c r="C12" s="7" t="s">
        <v>18</v>
      </c>
      <c r="D12" s="40"/>
      <c r="E12" s="40"/>
      <c r="F12" s="41"/>
      <c r="G12" s="7" t="s">
        <v>19</v>
      </c>
      <c r="H12" s="53"/>
      <c r="I12" s="53"/>
      <c r="J12" s="53"/>
      <c r="K12" s="42">
        <v>3000000</v>
      </c>
      <c r="L12" s="41" t="s">
        <v>318</v>
      </c>
      <c r="M12" s="53"/>
    </row>
    <row r="13" spans="1:13" s="37" customFormat="1" ht="32.25" customHeight="1" x14ac:dyDescent="0.45">
      <c r="A13" s="38">
        <v>5</v>
      </c>
      <c r="B13" s="39" t="s">
        <v>319</v>
      </c>
      <c r="C13" s="7" t="s">
        <v>18</v>
      </c>
      <c r="D13" s="40"/>
      <c r="E13" s="40"/>
      <c r="F13" s="41"/>
      <c r="G13" s="7" t="s">
        <v>19</v>
      </c>
      <c r="H13" s="53"/>
      <c r="I13" s="53"/>
      <c r="J13" s="53"/>
      <c r="K13" s="42">
        <v>2000000</v>
      </c>
      <c r="L13" s="41" t="s">
        <v>313</v>
      </c>
      <c r="M13" s="53"/>
    </row>
    <row r="14" spans="1:13" s="37" customFormat="1" ht="26.25" customHeight="1" x14ac:dyDescent="0.45">
      <c r="A14" s="38">
        <v>6</v>
      </c>
      <c r="B14" s="39" t="s">
        <v>320</v>
      </c>
      <c r="C14" s="7" t="s">
        <v>18</v>
      </c>
      <c r="D14" s="40"/>
      <c r="E14" s="40"/>
      <c r="F14" s="41"/>
      <c r="G14" s="7" t="s">
        <v>19</v>
      </c>
      <c r="H14" s="53"/>
      <c r="I14" s="53"/>
      <c r="J14" s="53"/>
      <c r="K14" s="42">
        <v>3000000</v>
      </c>
      <c r="L14" s="41" t="s">
        <v>318</v>
      </c>
      <c r="M14" s="53"/>
    </row>
    <row r="15" spans="1:13" s="37" customFormat="1" ht="26.25" customHeight="1" x14ac:dyDescent="0.45">
      <c r="A15" s="38">
        <v>7</v>
      </c>
      <c r="B15" s="39" t="s">
        <v>321</v>
      </c>
      <c r="C15" s="7" t="s">
        <v>18</v>
      </c>
      <c r="D15" s="40"/>
      <c r="E15" s="40"/>
      <c r="F15" s="41"/>
      <c r="G15" s="7" t="s">
        <v>19</v>
      </c>
      <c r="H15" s="53"/>
      <c r="I15" s="53"/>
      <c r="J15" s="53"/>
      <c r="K15" s="42">
        <v>2000000</v>
      </c>
      <c r="L15" s="41" t="s">
        <v>313</v>
      </c>
      <c r="M15" s="53"/>
    </row>
    <row r="16" spans="1:13" s="37" customFormat="1" ht="35.25" customHeight="1" x14ac:dyDescent="0.45">
      <c r="A16" s="38">
        <v>8</v>
      </c>
      <c r="B16" s="39" t="s">
        <v>322</v>
      </c>
      <c r="C16" s="7" t="s">
        <v>18</v>
      </c>
      <c r="D16" s="40"/>
      <c r="E16" s="40"/>
      <c r="F16" s="41"/>
      <c r="G16" s="7" t="s">
        <v>19</v>
      </c>
      <c r="H16" s="53"/>
      <c r="I16" s="53"/>
      <c r="J16" s="53"/>
      <c r="K16" s="42">
        <v>9000000</v>
      </c>
      <c r="L16" s="41" t="s">
        <v>323</v>
      </c>
      <c r="M16" s="53"/>
    </row>
    <row r="17" spans="1:13" s="37" customFormat="1" ht="35.25" customHeight="1" x14ac:dyDescent="0.45">
      <c r="A17" s="38">
        <v>9</v>
      </c>
      <c r="B17" s="39" t="s">
        <v>324</v>
      </c>
      <c r="C17" s="7" t="s">
        <v>18</v>
      </c>
      <c r="D17" s="40"/>
      <c r="E17" s="40"/>
      <c r="F17" s="41"/>
      <c r="G17" s="7" t="s">
        <v>19</v>
      </c>
      <c r="H17" s="53"/>
      <c r="I17" s="53"/>
      <c r="J17" s="53"/>
      <c r="K17" s="42">
        <v>5500000</v>
      </c>
      <c r="L17" s="41" t="s">
        <v>325</v>
      </c>
      <c r="M17" s="53"/>
    </row>
    <row r="18" spans="1:13" s="37" customFormat="1" ht="35.25" customHeight="1" x14ac:dyDescent="0.45">
      <c r="A18" s="43"/>
      <c r="B18" s="44" t="s">
        <v>326</v>
      </c>
      <c r="C18" s="12" t="s">
        <v>18</v>
      </c>
      <c r="D18" s="45"/>
      <c r="E18" s="45"/>
      <c r="F18" s="46"/>
      <c r="G18" s="12" t="s">
        <v>19</v>
      </c>
      <c r="H18" s="56"/>
      <c r="I18" s="56"/>
      <c r="J18" s="56"/>
      <c r="K18" s="47">
        <f>SUM(K9:K17)</f>
        <v>31500000</v>
      </c>
      <c r="L18" s="46" t="s">
        <v>327</v>
      </c>
      <c r="M18" s="53"/>
    </row>
  </sheetData>
  <mergeCells count="16">
    <mergeCell ref="A8:L8"/>
    <mergeCell ref="A1:M1"/>
    <mergeCell ref="A2:M2"/>
    <mergeCell ref="A3:M3"/>
    <mergeCell ref="A4:M4"/>
    <mergeCell ref="L5:M5"/>
    <mergeCell ref="A6:A7"/>
    <mergeCell ref="B6:B7"/>
    <mergeCell ref="C6:C7"/>
    <mergeCell ref="D6:D7"/>
    <mergeCell ref="E6:E7"/>
    <mergeCell ref="F6:F7"/>
    <mergeCell ref="G6:G7"/>
    <mergeCell ref="H6:K6"/>
    <mergeCell ref="L6:L7"/>
    <mergeCell ref="M6:M7"/>
  </mergeCells>
  <pageMargins left="0.45" right="0.2" top="0.5" bottom="0.5" header="0.3" footer="0.3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G4" sqref="G4"/>
    </sheetView>
  </sheetViews>
  <sheetFormatPr defaultRowHeight="15" x14ac:dyDescent="0.25"/>
  <cols>
    <col min="2" max="2" width="44.140625" customWidth="1"/>
    <col min="3" max="3" width="19.7109375" customWidth="1"/>
    <col min="4" max="4" width="11.28515625" customWidth="1"/>
  </cols>
  <sheetData>
    <row r="1" spans="1:4" ht="27" customHeight="1" x14ac:dyDescent="0.25">
      <c r="A1" s="370" t="s">
        <v>811</v>
      </c>
      <c r="B1" s="370"/>
      <c r="C1" s="370"/>
      <c r="D1" s="370"/>
    </row>
    <row r="2" spans="1:4" ht="27.75" customHeight="1" x14ac:dyDescent="0.25">
      <c r="A2" s="103" t="s">
        <v>729</v>
      </c>
      <c r="B2" s="103" t="s">
        <v>730</v>
      </c>
      <c r="C2" s="103" t="s">
        <v>736</v>
      </c>
      <c r="D2" s="106" t="s">
        <v>11</v>
      </c>
    </row>
    <row r="3" spans="1:4" ht="27.75" customHeight="1" x14ac:dyDescent="0.25">
      <c r="A3" s="17">
        <v>1</v>
      </c>
      <c r="B3" s="137" t="s">
        <v>731</v>
      </c>
      <c r="C3" s="104">
        <v>700000</v>
      </c>
      <c r="D3" s="78" t="s">
        <v>732</v>
      </c>
    </row>
    <row r="4" spans="1:4" ht="27.75" customHeight="1" x14ac:dyDescent="0.25">
      <c r="A4" s="17">
        <v>2</v>
      </c>
      <c r="B4" s="137" t="s">
        <v>733</v>
      </c>
      <c r="C4" s="104">
        <v>700000</v>
      </c>
      <c r="D4" s="78" t="s">
        <v>732</v>
      </c>
    </row>
    <row r="5" spans="1:4" ht="27.75" customHeight="1" x14ac:dyDescent="0.25">
      <c r="A5" s="17">
        <v>3</v>
      </c>
      <c r="B5" s="137" t="s">
        <v>734</v>
      </c>
      <c r="C5" s="104">
        <v>3600000</v>
      </c>
      <c r="D5" s="78" t="s">
        <v>732</v>
      </c>
    </row>
    <row r="6" spans="1:4" ht="27.75" customHeight="1" x14ac:dyDescent="0.25">
      <c r="A6" s="17">
        <v>4</v>
      </c>
      <c r="B6" s="137" t="s">
        <v>735</v>
      </c>
      <c r="C6" s="104">
        <v>3600000</v>
      </c>
      <c r="D6" s="78" t="s">
        <v>732</v>
      </c>
    </row>
    <row r="7" spans="1:4" s="50" customFormat="1" ht="35.25" customHeight="1" x14ac:dyDescent="0.4">
      <c r="A7" s="17">
        <v>5</v>
      </c>
      <c r="B7" s="59" t="s">
        <v>341</v>
      </c>
      <c r="C7" s="104">
        <v>500000</v>
      </c>
      <c r="D7" s="38"/>
    </row>
    <row r="8" spans="1:4" ht="27.75" customHeight="1" x14ac:dyDescent="0.25">
      <c r="A8" s="368" t="s">
        <v>15</v>
      </c>
      <c r="B8" s="369"/>
      <c r="C8" s="104">
        <f>SUM(C3:C7)</f>
        <v>9100000</v>
      </c>
      <c r="D8" s="78"/>
    </row>
  </sheetData>
  <mergeCells count="2">
    <mergeCell ref="A8:B8"/>
    <mergeCell ref="A1:D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A4" workbookViewId="0">
      <selection activeCell="I15" sqref="I15"/>
    </sheetView>
  </sheetViews>
  <sheetFormatPr defaultRowHeight="15" x14ac:dyDescent="0.25"/>
  <cols>
    <col min="1" max="1" width="3.42578125" customWidth="1"/>
    <col min="2" max="2" width="10.140625" customWidth="1"/>
    <col min="3" max="3" width="11" customWidth="1"/>
    <col min="4" max="4" width="11.42578125" customWidth="1"/>
    <col min="5" max="5" width="11" customWidth="1"/>
    <col min="6" max="6" width="10.7109375" bestFit="1" customWidth="1"/>
    <col min="7" max="7" width="11.85546875" customWidth="1"/>
    <col min="8" max="8" width="11.140625" customWidth="1"/>
    <col min="9" max="9" width="11.42578125" customWidth="1"/>
    <col min="10" max="10" width="11" customWidth="1"/>
    <col min="11" max="11" width="13" customWidth="1"/>
    <col min="12" max="12" width="5.5703125" customWidth="1"/>
    <col min="13" max="13" width="11.85546875" customWidth="1"/>
    <col min="14" max="14" width="5.7109375" customWidth="1"/>
    <col min="15" max="15" width="14" customWidth="1"/>
    <col min="16" max="16" width="10.140625" customWidth="1"/>
    <col min="17" max="17" width="13.5703125" customWidth="1"/>
  </cols>
  <sheetData>
    <row r="1" spans="1:17" ht="16.5" customHeight="1" x14ac:dyDescent="0.25">
      <c r="B1" s="116"/>
      <c r="C1" s="116"/>
      <c r="D1" s="371" t="s">
        <v>757</v>
      </c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116"/>
    </row>
    <row r="2" spans="1:17" x14ac:dyDescent="0.25">
      <c r="B2" s="116"/>
      <c r="C2" s="116"/>
      <c r="D2" s="371" t="s">
        <v>758</v>
      </c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116"/>
    </row>
    <row r="3" spans="1:17" x14ac:dyDescent="0.25">
      <c r="D3" s="371" t="s">
        <v>759</v>
      </c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4" t="s">
        <v>216</v>
      </c>
      <c r="Q3" s="374"/>
    </row>
    <row r="4" spans="1:17" x14ac:dyDescent="0.25">
      <c r="D4" s="371" t="s">
        <v>760</v>
      </c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</row>
    <row r="5" spans="1:17" x14ac:dyDescent="0.25">
      <c r="B5" s="115"/>
      <c r="C5" s="115"/>
      <c r="D5" s="371" t="s">
        <v>766</v>
      </c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115"/>
    </row>
    <row r="6" spans="1:17" ht="67.5" x14ac:dyDescent="0.25">
      <c r="A6" s="105" t="s">
        <v>729</v>
      </c>
      <c r="B6" s="105" t="s">
        <v>756</v>
      </c>
      <c r="C6" s="105" t="s">
        <v>764</v>
      </c>
      <c r="D6" s="41" t="s">
        <v>743</v>
      </c>
      <c r="E6" s="41" t="s">
        <v>744</v>
      </c>
      <c r="F6" s="41" t="s">
        <v>745</v>
      </c>
      <c r="G6" s="41" t="s">
        <v>746</v>
      </c>
      <c r="H6" s="41" t="s">
        <v>747</v>
      </c>
      <c r="I6" s="41" t="s">
        <v>748</v>
      </c>
      <c r="J6" s="41" t="s">
        <v>749</v>
      </c>
      <c r="K6" s="117" t="s">
        <v>761</v>
      </c>
      <c r="L6" s="105" t="s">
        <v>762</v>
      </c>
      <c r="M6" s="103" t="s">
        <v>206</v>
      </c>
      <c r="N6" s="117" t="s">
        <v>763</v>
      </c>
      <c r="O6" s="105" t="s">
        <v>231</v>
      </c>
      <c r="P6" s="105" t="s">
        <v>765</v>
      </c>
      <c r="Q6" s="105" t="s">
        <v>767</v>
      </c>
    </row>
    <row r="7" spans="1:17" ht="30" customHeight="1" x14ac:dyDescent="0.25">
      <c r="A7" s="17">
        <v>1</v>
      </c>
      <c r="B7" s="2" t="s">
        <v>750</v>
      </c>
      <c r="C7" s="118">
        <v>12000</v>
      </c>
      <c r="D7" s="118">
        <v>3000</v>
      </c>
      <c r="E7" s="118">
        <v>3000</v>
      </c>
      <c r="F7" s="118">
        <v>5000</v>
      </c>
      <c r="G7" s="118">
        <v>18000</v>
      </c>
      <c r="H7" s="118">
        <v>5000</v>
      </c>
      <c r="I7" s="118">
        <v>4000</v>
      </c>
      <c r="J7" s="118">
        <v>8000</v>
      </c>
      <c r="K7" s="118">
        <f>SUM(C7:J7)</f>
        <v>58000</v>
      </c>
      <c r="L7" s="119">
        <v>1</v>
      </c>
      <c r="M7" s="118">
        <f>K7*L7</f>
        <v>58000</v>
      </c>
      <c r="N7" s="120">
        <v>12</v>
      </c>
      <c r="O7" s="121">
        <f>M7*N7</f>
        <v>696000</v>
      </c>
      <c r="P7" s="118">
        <v>15000</v>
      </c>
      <c r="Q7" s="118">
        <f>SUM(O7:P7)</f>
        <v>711000</v>
      </c>
    </row>
    <row r="8" spans="1:17" ht="30" customHeight="1" x14ac:dyDescent="0.25">
      <c r="A8" s="17">
        <v>2</v>
      </c>
      <c r="B8" s="2" t="s">
        <v>751</v>
      </c>
      <c r="C8" s="118">
        <v>12000</v>
      </c>
      <c r="D8" s="118">
        <v>3000</v>
      </c>
      <c r="E8" s="118">
        <v>3000</v>
      </c>
      <c r="F8" s="118">
        <v>5000</v>
      </c>
      <c r="G8" s="118">
        <v>14000</v>
      </c>
      <c r="H8" s="118">
        <v>4000</v>
      </c>
      <c r="I8" s="118">
        <v>3000</v>
      </c>
      <c r="J8" s="118">
        <v>7000</v>
      </c>
      <c r="K8" s="118">
        <f t="shared" ref="K8:K12" si="0">SUM(C8:J8)</f>
        <v>51000</v>
      </c>
      <c r="L8" s="119">
        <v>1</v>
      </c>
      <c r="M8" s="118">
        <f t="shared" ref="M8:M11" si="1">K8*L8</f>
        <v>51000</v>
      </c>
      <c r="N8" s="120">
        <v>12</v>
      </c>
      <c r="O8" s="121">
        <f t="shared" ref="O8:O11" si="2">M8*N8</f>
        <v>612000</v>
      </c>
      <c r="P8" s="118">
        <v>15000</v>
      </c>
      <c r="Q8" s="118">
        <f t="shared" ref="Q8:Q11" si="3">SUM(O8:P8)</f>
        <v>627000</v>
      </c>
    </row>
    <row r="9" spans="1:17" ht="30" customHeight="1" x14ac:dyDescent="0.25">
      <c r="A9" s="17">
        <v>3</v>
      </c>
      <c r="B9" s="2" t="s">
        <v>752</v>
      </c>
      <c r="C9" s="118">
        <v>0</v>
      </c>
      <c r="D9" s="118">
        <v>3000</v>
      </c>
      <c r="E9" s="118">
        <v>3000</v>
      </c>
      <c r="F9" s="118">
        <v>5000</v>
      </c>
      <c r="G9" s="118">
        <v>8000</v>
      </c>
      <c r="H9" s="118">
        <v>2000</v>
      </c>
      <c r="I9" s="118">
        <v>1000</v>
      </c>
      <c r="J9" s="118">
        <v>3000</v>
      </c>
      <c r="K9" s="118">
        <f t="shared" si="0"/>
        <v>25000</v>
      </c>
      <c r="L9" s="119">
        <v>15</v>
      </c>
      <c r="M9" s="118">
        <f t="shared" si="1"/>
        <v>375000</v>
      </c>
      <c r="N9" s="120">
        <v>12</v>
      </c>
      <c r="O9" s="121">
        <f t="shared" si="2"/>
        <v>4500000</v>
      </c>
      <c r="P9" s="118">
        <v>15000</v>
      </c>
      <c r="Q9" s="118">
        <f t="shared" si="3"/>
        <v>4515000</v>
      </c>
    </row>
    <row r="10" spans="1:17" ht="30" customHeight="1" x14ac:dyDescent="0.25">
      <c r="A10" s="17">
        <v>4</v>
      </c>
      <c r="B10" s="2" t="s">
        <v>753</v>
      </c>
      <c r="C10" s="118">
        <v>0</v>
      </c>
      <c r="D10" s="118">
        <v>1500</v>
      </c>
      <c r="E10" s="118">
        <v>1500</v>
      </c>
      <c r="F10" s="118">
        <v>1500</v>
      </c>
      <c r="G10" s="118">
        <v>5000</v>
      </c>
      <c r="H10" s="118">
        <v>1500</v>
      </c>
      <c r="I10" s="118">
        <v>500</v>
      </c>
      <c r="J10" s="118">
        <v>0</v>
      </c>
      <c r="K10" s="118">
        <f t="shared" si="0"/>
        <v>11500</v>
      </c>
      <c r="L10" s="119">
        <v>8</v>
      </c>
      <c r="M10" s="118">
        <f t="shared" si="1"/>
        <v>92000</v>
      </c>
      <c r="N10" s="120">
        <v>12</v>
      </c>
      <c r="O10" s="121">
        <f t="shared" si="2"/>
        <v>1104000</v>
      </c>
      <c r="P10" s="118">
        <v>15000</v>
      </c>
      <c r="Q10" s="118">
        <f t="shared" si="3"/>
        <v>1119000</v>
      </c>
    </row>
    <row r="11" spans="1:17" ht="30" customHeight="1" x14ac:dyDescent="0.25">
      <c r="A11" s="17">
        <v>5</v>
      </c>
      <c r="B11" s="2" t="s">
        <v>754</v>
      </c>
      <c r="C11" s="118">
        <v>0</v>
      </c>
      <c r="D11" s="118">
        <v>1000</v>
      </c>
      <c r="E11" s="118">
        <v>1000</v>
      </c>
      <c r="F11" s="118">
        <v>1000</v>
      </c>
      <c r="G11" s="118">
        <v>2500</v>
      </c>
      <c r="H11" s="118">
        <v>500</v>
      </c>
      <c r="I11" s="118">
        <v>500</v>
      </c>
      <c r="J11" s="118">
        <v>0</v>
      </c>
      <c r="K11" s="118">
        <f t="shared" si="0"/>
        <v>6500</v>
      </c>
      <c r="L11" s="119">
        <v>55</v>
      </c>
      <c r="M11" s="118">
        <f t="shared" si="1"/>
        <v>357500</v>
      </c>
      <c r="N11" s="120">
        <v>12</v>
      </c>
      <c r="O11" s="121">
        <f t="shared" si="2"/>
        <v>4290000</v>
      </c>
      <c r="P11" s="118">
        <v>15000</v>
      </c>
      <c r="Q11" s="118">
        <f t="shared" si="3"/>
        <v>4305000</v>
      </c>
    </row>
    <row r="12" spans="1:17" ht="30" customHeight="1" x14ac:dyDescent="0.25">
      <c r="A12" s="372" t="s">
        <v>15</v>
      </c>
      <c r="B12" s="373"/>
      <c r="C12" s="114">
        <f>SUM(C7:C11)</f>
        <v>24000</v>
      </c>
      <c r="D12" s="124">
        <f>SUM(D7:D11)</f>
        <v>11500</v>
      </c>
      <c r="E12" s="124">
        <f t="shared" ref="E12:J12" si="4">SUM(E7:E11)</f>
        <v>11500</v>
      </c>
      <c r="F12" s="124">
        <f t="shared" si="4"/>
        <v>17500</v>
      </c>
      <c r="G12" s="124">
        <f t="shared" si="4"/>
        <v>47500</v>
      </c>
      <c r="H12" s="124">
        <f t="shared" si="4"/>
        <v>13000</v>
      </c>
      <c r="I12" s="124">
        <f t="shared" si="4"/>
        <v>9000</v>
      </c>
      <c r="J12" s="124">
        <f t="shared" si="4"/>
        <v>18000</v>
      </c>
      <c r="K12" s="122">
        <f t="shared" si="0"/>
        <v>152000</v>
      </c>
      <c r="L12" s="119"/>
      <c r="M12" s="122">
        <f>SUM(M7:M11)</f>
        <v>933500</v>
      </c>
      <c r="N12" s="125"/>
      <c r="O12" s="123">
        <f>SUM(O7:O11)</f>
        <v>11202000</v>
      </c>
      <c r="P12" s="122">
        <f>SUM(P7:P11)</f>
        <v>75000</v>
      </c>
      <c r="Q12" s="122">
        <f>SUM(Q7:Q11)</f>
        <v>11277000</v>
      </c>
    </row>
    <row r="13" spans="1:17" ht="30" customHeight="1" x14ac:dyDescent="0.25">
      <c r="A13" s="281" t="s">
        <v>768</v>
      </c>
      <c r="B13" s="282"/>
      <c r="C13" s="114">
        <f>C12*24</f>
        <v>576000</v>
      </c>
      <c r="D13" s="114">
        <f t="shared" ref="D13:J13" si="5">D12*24</f>
        <v>276000</v>
      </c>
      <c r="E13" s="114">
        <f t="shared" si="5"/>
        <v>276000</v>
      </c>
      <c r="F13" s="114">
        <f t="shared" si="5"/>
        <v>420000</v>
      </c>
      <c r="G13" s="114">
        <f t="shared" si="5"/>
        <v>1140000</v>
      </c>
      <c r="H13" s="114">
        <f t="shared" si="5"/>
        <v>312000</v>
      </c>
      <c r="I13" s="114">
        <f t="shared" si="5"/>
        <v>216000</v>
      </c>
      <c r="J13" s="114">
        <f t="shared" si="5"/>
        <v>432000</v>
      </c>
      <c r="K13" s="114">
        <f>SUM(C13:J13)</f>
        <v>3648000</v>
      </c>
      <c r="L13" s="114"/>
      <c r="M13" s="114"/>
      <c r="N13" s="114"/>
      <c r="O13" s="114"/>
      <c r="P13" s="114"/>
      <c r="Q13" s="114"/>
    </row>
    <row r="17" spans="6:17" ht="36.75" customHeight="1" x14ac:dyDescent="0.25">
      <c r="F17" s="368" t="s">
        <v>755</v>
      </c>
      <c r="G17" s="369"/>
      <c r="H17" s="105" t="s">
        <v>784</v>
      </c>
      <c r="I17" s="105" t="s">
        <v>785</v>
      </c>
      <c r="J17" s="105" t="s">
        <v>752</v>
      </c>
      <c r="K17" s="105" t="s">
        <v>786</v>
      </c>
      <c r="L17" s="105"/>
      <c r="M17" s="105" t="s">
        <v>754</v>
      </c>
      <c r="N17" s="105"/>
      <c r="O17" s="103" t="s">
        <v>15</v>
      </c>
      <c r="Q17" s="16"/>
    </row>
    <row r="18" spans="6:17" x14ac:dyDescent="0.25">
      <c r="F18" s="368" t="s">
        <v>779</v>
      </c>
      <c r="G18" s="369"/>
      <c r="H18" s="103">
        <f>3000*1*12</f>
        <v>36000</v>
      </c>
      <c r="I18" s="103">
        <f>3000*1*12</f>
        <v>36000</v>
      </c>
      <c r="J18" s="103">
        <f>3000*12*15</f>
        <v>540000</v>
      </c>
      <c r="K18" s="103">
        <f>1500*8*12</f>
        <v>144000</v>
      </c>
      <c r="L18" s="103"/>
      <c r="M18" s="103">
        <f>1000*55*12</f>
        <v>660000</v>
      </c>
      <c r="N18" s="103"/>
      <c r="O18" s="103">
        <f>SUM(H18:N18)</f>
        <v>1416000</v>
      </c>
    </row>
    <row r="19" spans="6:17" x14ac:dyDescent="0.25">
      <c r="F19" s="368" t="s">
        <v>744</v>
      </c>
      <c r="G19" s="369"/>
      <c r="H19" s="103">
        <f>3000*1*12</f>
        <v>36000</v>
      </c>
      <c r="I19" s="103">
        <f>3000*1*12</f>
        <v>36000</v>
      </c>
      <c r="J19" s="103">
        <f>3000*15*12</f>
        <v>540000</v>
      </c>
      <c r="K19" s="103">
        <f>1500*8*12</f>
        <v>144000</v>
      </c>
      <c r="L19" s="103"/>
      <c r="M19" s="103">
        <f>1000*55*12</f>
        <v>660000</v>
      </c>
      <c r="N19" s="103"/>
      <c r="O19" s="103">
        <f t="shared" ref="O19:O26" si="6">SUM(H19:N19)</f>
        <v>1416000</v>
      </c>
    </row>
    <row r="20" spans="6:17" x14ac:dyDescent="0.25">
      <c r="F20" s="368" t="s">
        <v>780</v>
      </c>
      <c r="G20" s="369"/>
      <c r="H20" s="103">
        <f>5000*1*12</f>
        <v>60000</v>
      </c>
      <c r="I20" s="103">
        <f>5000*1*12</f>
        <v>60000</v>
      </c>
      <c r="J20" s="103">
        <f>5000*15*12</f>
        <v>900000</v>
      </c>
      <c r="K20" s="103">
        <f>1500*8*12</f>
        <v>144000</v>
      </c>
      <c r="L20" s="103"/>
      <c r="M20" s="103">
        <f>1000*55*12</f>
        <v>660000</v>
      </c>
      <c r="N20" s="103"/>
      <c r="O20" s="103">
        <f t="shared" si="6"/>
        <v>1824000</v>
      </c>
    </row>
    <row r="21" spans="6:17" x14ac:dyDescent="0.25">
      <c r="F21" s="368" t="s">
        <v>747</v>
      </c>
      <c r="G21" s="369"/>
      <c r="H21" s="103">
        <f>5000*1*12</f>
        <v>60000</v>
      </c>
      <c r="I21" s="103">
        <f>4000*1*12</f>
        <v>48000</v>
      </c>
      <c r="J21" s="103">
        <f>2000*15*12</f>
        <v>360000</v>
      </c>
      <c r="K21" s="103">
        <f>1500*8*12</f>
        <v>144000</v>
      </c>
      <c r="L21" s="103"/>
      <c r="M21" s="103">
        <f>500*55*12</f>
        <v>330000</v>
      </c>
      <c r="N21" s="103"/>
      <c r="O21" s="103">
        <f t="shared" si="6"/>
        <v>942000</v>
      </c>
    </row>
    <row r="22" spans="6:17" x14ac:dyDescent="0.25">
      <c r="F22" s="368" t="s">
        <v>782</v>
      </c>
      <c r="G22" s="369"/>
      <c r="H22" s="103">
        <f>18000*1*12</f>
        <v>216000</v>
      </c>
      <c r="I22" s="103">
        <f>14000*1*12</f>
        <v>168000</v>
      </c>
      <c r="J22" s="103">
        <f>8000*15*12</f>
        <v>1440000</v>
      </c>
      <c r="K22" s="103">
        <f>5000*8*12</f>
        <v>480000</v>
      </c>
      <c r="L22" s="103"/>
      <c r="M22" s="103">
        <f>2500*55*12</f>
        <v>1650000</v>
      </c>
      <c r="N22" s="103"/>
      <c r="O22" s="103">
        <f t="shared" si="6"/>
        <v>3954000</v>
      </c>
    </row>
    <row r="23" spans="6:17" x14ac:dyDescent="0.25">
      <c r="F23" s="368" t="s">
        <v>781</v>
      </c>
      <c r="G23" s="369"/>
      <c r="H23" s="103">
        <f>4000*1*12</f>
        <v>48000</v>
      </c>
      <c r="I23" s="103">
        <f>3000*1*12</f>
        <v>36000</v>
      </c>
      <c r="J23" s="103">
        <f>1000*15*12</f>
        <v>180000</v>
      </c>
      <c r="K23" s="103">
        <f>500*12*8</f>
        <v>48000</v>
      </c>
      <c r="L23" s="103"/>
      <c r="M23" s="103">
        <f>500*55*12</f>
        <v>330000</v>
      </c>
      <c r="N23" s="103"/>
      <c r="O23" s="103">
        <f t="shared" si="6"/>
        <v>642000</v>
      </c>
    </row>
    <row r="24" spans="6:17" x14ac:dyDescent="0.25">
      <c r="F24" s="368" t="s">
        <v>778</v>
      </c>
      <c r="G24" s="369"/>
      <c r="H24" s="103">
        <f>8000*1*12</f>
        <v>96000</v>
      </c>
      <c r="I24" s="103">
        <f>7000*1*12</f>
        <v>84000</v>
      </c>
      <c r="J24" s="103">
        <f>3000*15*12</f>
        <v>540000</v>
      </c>
      <c r="K24" s="103">
        <f>0</f>
        <v>0</v>
      </c>
      <c r="L24" s="103"/>
      <c r="M24" s="103">
        <v>0</v>
      </c>
      <c r="N24" s="103"/>
      <c r="O24" s="103">
        <f t="shared" si="6"/>
        <v>720000</v>
      </c>
    </row>
    <row r="25" spans="6:17" x14ac:dyDescent="0.25">
      <c r="F25" s="368" t="s">
        <v>783</v>
      </c>
      <c r="G25" s="369"/>
      <c r="H25" s="103">
        <f>12000*1*12</f>
        <v>144000</v>
      </c>
      <c r="I25" s="103">
        <f>12000*1*12</f>
        <v>144000</v>
      </c>
      <c r="J25" s="103">
        <f>0</f>
        <v>0</v>
      </c>
      <c r="K25" s="103">
        <v>0</v>
      </c>
      <c r="L25" s="103"/>
      <c r="M25" s="103">
        <v>0</v>
      </c>
      <c r="N25" s="103"/>
      <c r="O25" s="103">
        <f t="shared" si="6"/>
        <v>288000</v>
      </c>
    </row>
    <row r="26" spans="6:17" x14ac:dyDescent="0.25">
      <c r="F26" s="368" t="s">
        <v>765</v>
      </c>
      <c r="G26" s="369"/>
      <c r="H26" s="103">
        <v>15000</v>
      </c>
      <c r="I26" s="103">
        <v>15000</v>
      </c>
      <c r="J26" s="103">
        <v>15000</v>
      </c>
      <c r="K26" s="103">
        <v>15000</v>
      </c>
      <c r="L26" s="103"/>
      <c r="M26" s="103">
        <v>15000</v>
      </c>
      <c r="N26" s="103"/>
      <c r="O26" s="103">
        <f t="shared" si="6"/>
        <v>75000</v>
      </c>
    </row>
    <row r="27" spans="6:17" x14ac:dyDescent="0.25">
      <c r="F27" s="368" t="s">
        <v>206</v>
      </c>
      <c r="G27" s="369"/>
      <c r="H27" s="103">
        <f t="shared" ref="H27:N27" si="7">SUM(H18:H26)</f>
        <v>711000</v>
      </c>
      <c r="I27" s="103">
        <f t="shared" si="7"/>
        <v>627000</v>
      </c>
      <c r="J27" s="103">
        <f t="shared" si="7"/>
        <v>4515000</v>
      </c>
      <c r="K27" s="103">
        <f t="shared" si="7"/>
        <v>1119000</v>
      </c>
      <c r="L27" s="103">
        <f t="shared" si="7"/>
        <v>0</v>
      </c>
      <c r="M27" s="103">
        <f t="shared" si="7"/>
        <v>4305000</v>
      </c>
      <c r="N27" s="103">
        <f t="shared" si="7"/>
        <v>0</v>
      </c>
      <c r="O27" s="103">
        <f>SUM(O18:O26)</f>
        <v>11277000</v>
      </c>
    </row>
  </sheetData>
  <mergeCells count="19">
    <mergeCell ref="F25:G25"/>
    <mergeCell ref="F26:G26"/>
    <mergeCell ref="F27:G27"/>
    <mergeCell ref="F19:G19"/>
    <mergeCell ref="F20:G20"/>
    <mergeCell ref="F21:G21"/>
    <mergeCell ref="F22:G22"/>
    <mergeCell ref="F23:G23"/>
    <mergeCell ref="F24:G24"/>
    <mergeCell ref="P3:Q3"/>
    <mergeCell ref="D1:O1"/>
    <mergeCell ref="D2:O2"/>
    <mergeCell ref="D3:O3"/>
    <mergeCell ref="D4:O4"/>
    <mergeCell ref="D5:O5"/>
    <mergeCell ref="F17:G17"/>
    <mergeCell ref="F18:G18"/>
    <mergeCell ref="A12:B12"/>
    <mergeCell ref="A13:B13"/>
  </mergeCells>
  <pageMargins left="0.45" right="0.2" top="0.5" bottom="0.5" header="0.3" footer="0.3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7" workbookViewId="0">
      <selection sqref="A1:K21"/>
    </sheetView>
  </sheetViews>
  <sheetFormatPr defaultRowHeight="15" x14ac:dyDescent="0.25"/>
  <cols>
    <col min="1" max="1" width="5.7109375" customWidth="1"/>
    <col min="2" max="2" width="25.42578125" style="1" customWidth="1"/>
    <col min="3" max="3" width="15.7109375" customWidth="1"/>
    <col min="4" max="4" width="14.5703125" customWidth="1"/>
    <col min="5" max="5" width="12.140625" customWidth="1"/>
    <col min="6" max="6" width="16.140625" customWidth="1"/>
    <col min="7" max="7" width="14.5703125" customWidth="1"/>
    <col min="8" max="8" width="13.42578125" customWidth="1"/>
    <col min="9" max="9" width="12.7109375" customWidth="1"/>
    <col min="10" max="10" width="14.7109375" customWidth="1"/>
    <col min="11" max="11" width="14.5703125" customWidth="1"/>
    <col min="12" max="12" width="17.42578125" customWidth="1"/>
    <col min="13" max="13" width="14.28515625" customWidth="1"/>
    <col min="14" max="14" width="14.85546875" customWidth="1"/>
  </cols>
  <sheetData>
    <row r="1" spans="1:14" s="3" customFormat="1" ht="24.75" customHeight="1" x14ac:dyDescent="0.2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187"/>
      <c r="M1" s="187"/>
      <c r="N1" s="187"/>
    </row>
    <row r="2" spans="1:14" s="3" customFormat="1" ht="24.75" customHeight="1" x14ac:dyDescent="0.25">
      <c r="A2" s="283" t="s">
        <v>898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187"/>
      <c r="M2" s="187"/>
      <c r="N2" s="187"/>
    </row>
    <row r="3" spans="1:14" s="3" customFormat="1" ht="24.75" customHeight="1" x14ac:dyDescent="0.25">
      <c r="A3" s="283" t="s">
        <v>222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187"/>
      <c r="M3" s="187"/>
      <c r="N3" s="187"/>
    </row>
    <row r="4" spans="1:14" s="3" customFormat="1" ht="24.75" customHeight="1" x14ac:dyDescent="0.25">
      <c r="A4" s="283" t="s">
        <v>2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187"/>
      <c r="M4" s="187"/>
      <c r="N4" s="187"/>
    </row>
    <row r="5" spans="1:14" ht="17.25" customHeight="1" x14ac:dyDescent="0.25">
      <c r="A5" s="283" t="s">
        <v>219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188"/>
      <c r="M5" s="188"/>
      <c r="N5" s="188"/>
    </row>
    <row r="6" spans="1:14" ht="15" customHeight="1" x14ac:dyDescent="0.25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189"/>
      <c r="M6" s="189"/>
      <c r="N6" s="189"/>
    </row>
    <row r="7" spans="1:14" ht="45.75" customHeight="1" x14ac:dyDescent="0.25">
      <c r="A7" s="130" t="s">
        <v>729</v>
      </c>
      <c r="B7" s="130" t="s">
        <v>755</v>
      </c>
      <c r="C7" s="130" t="s">
        <v>802</v>
      </c>
      <c r="D7" s="130" t="s">
        <v>803</v>
      </c>
      <c r="E7" s="130" t="s">
        <v>806</v>
      </c>
      <c r="F7" s="130" t="s">
        <v>804</v>
      </c>
      <c r="G7" s="130" t="s">
        <v>805</v>
      </c>
      <c r="H7" s="130" t="s">
        <v>228</v>
      </c>
      <c r="I7" s="130" t="s">
        <v>807</v>
      </c>
      <c r="J7" s="130" t="s">
        <v>808</v>
      </c>
      <c r="K7" s="130" t="s">
        <v>897</v>
      </c>
      <c r="L7" s="80"/>
      <c r="M7" s="80"/>
      <c r="N7" s="80"/>
    </row>
    <row r="8" spans="1:14" ht="25.5" customHeight="1" x14ac:dyDescent="0.25">
      <c r="A8" s="284" t="s">
        <v>958</v>
      </c>
      <c r="B8" s="285"/>
      <c r="C8" s="11">
        <f>SUM(D8:K8)</f>
        <v>633143003</v>
      </c>
      <c r="D8" s="11">
        <v>92832513</v>
      </c>
      <c r="E8" s="11">
        <v>1940000</v>
      </c>
      <c r="F8" s="11">
        <v>119740490</v>
      </c>
      <c r="G8" s="11">
        <v>118600000</v>
      </c>
      <c r="H8" s="11">
        <v>9880000</v>
      </c>
      <c r="I8" s="11">
        <v>8500000</v>
      </c>
      <c r="J8" s="11">
        <v>8450000</v>
      </c>
      <c r="K8" s="11">
        <v>273200000</v>
      </c>
      <c r="L8" s="221"/>
      <c r="M8" s="221"/>
      <c r="N8" s="221"/>
    </row>
    <row r="9" spans="1:14" ht="17.25" customHeight="1" x14ac:dyDescent="0.25">
      <c r="A9" s="233"/>
      <c r="B9" s="234" t="s">
        <v>959</v>
      </c>
      <c r="C9" s="235"/>
      <c r="D9" s="235"/>
      <c r="E9" s="235"/>
      <c r="F9" s="235"/>
      <c r="G9" s="235"/>
      <c r="H9" s="235"/>
      <c r="I9" s="235"/>
      <c r="J9" s="235"/>
      <c r="K9" s="235"/>
      <c r="L9" s="221"/>
      <c r="M9" s="221"/>
      <c r="N9" s="221"/>
    </row>
    <row r="10" spans="1:14" ht="36" customHeight="1" x14ac:dyDescent="0.25">
      <c r="A10" s="6">
        <v>1</v>
      </c>
      <c r="B10" s="190" t="s">
        <v>696</v>
      </c>
      <c r="C10" s="8">
        <f>SUM(D10:K10)</f>
        <v>99436513</v>
      </c>
      <c r="D10" s="104">
        <f>57518513+7020000</f>
        <v>64538513</v>
      </c>
      <c r="E10" s="185">
        <v>40000</v>
      </c>
      <c r="F10" s="185">
        <v>33608000</v>
      </c>
      <c r="G10" s="185">
        <v>1250000</v>
      </c>
      <c r="H10" s="185">
        <v>0</v>
      </c>
      <c r="I10" s="185">
        <v>0</v>
      </c>
      <c r="J10" s="185">
        <v>0</v>
      </c>
      <c r="K10" s="185">
        <v>0</v>
      </c>
      <c r="M10" s="16"/>
    </row>
    <row r="11" spans="1:14" ht="36" customHeight="1" x14ac:dyDescent="0.25">
      <c r="A11" s="6">
        <v>2</v>
      </c>
      <c r="B11" s="137" t="s">
        <v>697</v>
      </c>
      <c r="C11" s="8">
        <f t="shared" ref="C11:C19" si="0">SUM(D11:K11)</f>
        <v>186815490</v>
      </c>
      <c r="D11" s="185">
        <v>19760000</v>
      </c>
      <c r="E11" s="185">
        <v>1900000</v>
      </c>
      <c r="F11" s="185">
        <v>47080000</v>
      </c>
      <c r="G11" s="185">
        <v>115650000</v>
      </c>
      <c r="H11" s="185">
        <v>2425490</v>
      </c>
      <c r="I11" s="185">
        <v>0</v>
      </c>
      <c r="J11" s="185">
        <v>0</v>
      </c>
      <c r="K11" s="185">
        <v>0</v>
      </c>
    </row>
    <row r="12" spans="1:14" ht="36" customHeight="1" x14ac:dyDescent="0.25">
      <c r="A12" s="6">
        <v>3</v>
      </c>
      <c r="B12" s="137" t="s">
        <v>698</v>
      </c>
      <c r="C12" s="8">
        <f t="shared" si="0"/>
        <v>7020000</v>
      </c>
      <c r="D12" s="185">
        <v>2020000</v>
      </c>
      <c r="E12" s="185">
        <v>0</v>
      </c>
      <c r="F12" s="185">
        <v>5000000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</row>
    <row r="13" spans="1:14" ht="36" customHeight="1" x14ac:dyDescent="0.25">
      <c r="A13" s="6">
        <v>4</v>
      </c>
      <c r="B13" s="137" t="s">
        <v>332</v>
      </c>
      <c r="C13" s="8">
        <f t="shared" si="0"/>
        <v>11000000</v>
      </c>
      <c r="D13" s="185">
        <v>1000000</v>
      </c>
      <c r="E13" s="185">
        <v>0</v>
      </c>
      <c r="F13" s="185">
        <v>8500000</v>
      </c>
      <c r="G13" s="185">
        <v>0</v>
      </c>
      <c r="H13" s="185">
        <v>1500000</v>
      </c>
      <c r="I13" s="185">
        <v>0</v>
      </c>
      <c r="J13" s="185">
        <v>0</v>
      </c>
      <c r="K13" s="185">
        <v>0</v>
      </c>
    </row>
    <row r="14" spans="1:14" ht="36" customHeight="1" x14ac:dyDescent="0.25">
      <c r="A14" s="6">
        <v>5</v>
      </c>
      <c r="B14" s="137" t="s">
        <v>699</v>
      </c>
      <c r="C14" s="8">
        <f t="shared" si="0"/>
        <v>14000000</v>
      </c>
      <c r="D14" s="185">
        <v>1134000</v>
      </c>
      <c r="E14" s="185">
        <v>0</v>
      </c>
      <c r="F14" s="185">
        <v>10866000</v>
      </c>
      <c r="G14" s="185">
        <v>0</v>
      </c>
      <c r="H14" s="185">
        <v>2000000</v>
      </c>
      <c r="I14" s="185">
        <v>0</v>
      </c>
      <c r="J14" s="185">
        <v>0</v>
      </c>
      <c r="K14" s="185">
        <v>0</v>
      </c>
    </row>
    <row r="15" spans="1:14" ht="36" customHeight="1" x14ac:dyDescent="0.25">
      <c r="A15" s="6">
        <v>6</v>
      </c>
      <c r="B15" s="137" t="s">
        <v>700</v>
      </c>
      <c r="C15" s="8">
        <f t="shared" si="0"/>
        <v>17921000</v>
      </c>
      <c r="D15" s="185">
        <v>2880000</v>
      </c>
      <c r="E15" s="185">
        <v>0</v>
      </c>
      <c r="F15" s="185">
        <v>10886490</v>
      </c>
      <c r="G15" s="185">
        <v>1700000</v>
      </c>
      <c r="H15" s="185">
        <v>2454510</v>
      </c>
      <c r="I15" s="185">
        <v>0</v>
      </c>
      <c r="J15" s="185">
        <v>0</v>
      </c>
      <c r="K15" s="185">
        <v>0</v>
      </c>
    </row>
    <row r="16" spans="1:14" ht="36" customHeight="1" x14ac:dyDescent="0.25">
      <c r="A16" s="6">
        <v>7</v>
      </c>
      <c r="B16" s="137" t="s">
        <v>701</v>
      </c>
      <c r="C16" s="8">
        <f t="shared" si="0"/>
        <v>6800000</v>
      </c>
      <c r="D16" s="185">
        <v>1500000</v>
      </c>
      <c r="E16" s="185">
        <v>0</v>
      </c>
      <c r="F16" s="185">
        <v>3800000</v>
      </c>
      <c r="G16" s="185">
        <v>0</v>
      </c>
      <c r="H16" s="185">
        <v>1500000</v>
      </c>
      <c r="I16" s="185">
        <v>0</v>
      </c>
      <c r="J16" s="185">
        <v>0</v>
      </c>
      <c r="K16" s="185">
        <v>0</v>
      </c>
    </row>
    <row r="17" spans="1:14" ht="36" customHeight="1" x14ac:dyDescent="0.25">
      <c r="A17" s="6">
        <v>8</v>
      </c>
      <c r="B17" s="137" t="s">
        <v>702</v>
      </c>
      <c r="C17" s="8">
        <f t="shared" si="0"/>
        <v>8500000</v>
      </c>
      <c r="D17" s="185">
        <v>0</v>
      </c>
      <c r="E17" s="185">
        <v>0</v>
      </c>
      <c r="F17" s="185">
        <v>0</v>
      </c>
      <c r="G17" s="185">
        <v>0</v>
      </c>
      <c r="H17" s="185">
        <v>0</v>
      </c>
      <c r="I17" s="185">
        <v>8500000</v>
      </c>
      <c r="J17" s="185">
        <v>0</v>
      </c>
      <c r="K17" s="185">
        <v>0</v>
      </c>
    </row>
    <row r="18" spans="1:14" ht="36" customHeight="1" x14ac:dyDescent="0.25">
      <c r="A18" s="6">
        <v>9</v>
      </c>
      <c r="B18" s="137" t="s">
        <v>704</v>
      </c>
      <c r="C18" s="8">
        <f t="shared" si="0"/>
        <v>8450000</v>
      </c>
      <c r="D18" s="185">
        <v>0</v>
      </c>
      <c r="E18" s="185">
        <v>0</v>
      </c>
      <c r="F18" s="185">
        <v>0</v>
      </c>
      <c r="G18" s="185">
        <v>0</v>
      </c>
      <c r="H18" s="185">
        <v>0</v>
      </c>
      <c r="I18" s="185">
        <v>0</v>
      </c>
      <c r="J18" s="185">
        <v>8450000</v>
      </c>
      <c r="K18" s="185">
        <v>0</v>
      </c>
    </row>
    <row r="19" spans="1:14" ht="36" customHeight="1" x14ac:dyDescent="0.25">
      <c r="A19" s="6">
        <v>10</v>
      </c>
      <c r="B19" s="137" t="s">
        <v>703</v>
      </c>
      <c r="C19" s="8">
        <f t="shared" si="0"/>
        <v>273200000</v>
      </c>
      <c r="D19" s="185">
        <v>0</v>
      </c>
      <c r="E19" s="185">
        <v>0</v>
      </c>
      <c r="F19" s="185">
        <v>0</v>
      </c>
      <c r="G19" s="185">
        <v>0</v>
      </c>
      <c r="H19" s="185">
        <v>0</v>
      </c>
      <c r="I19" s="185">
        <v>0</v>
      </c>
      <c r="J19" s="185">
        <v>0</v>
      </c>
      <c r="K19" s="185">
        <v>273200000</v>
      </c>
    </row>
    <row r="20" spans="1:14" ht="21.75" customHeight="1" x14ac:dyDescent="0.25">
      <c r="A20" s="281" t="s">
        <v>206</v>
      </c>
      <c r="B20" s="282"/>
      <c r="C20" s="11">
        <f t="shared" ref="C20:K20" si="1">SUM(C10:C19)</f>
        <v>633143003</v>
      </c>
      <c r="D20" s="186">
        <f>SUM(D10:D19)</f>
        <v>92832513</v>
      </c>
      <c r="E20" s="186">
        <f t="shared" si="1"/>
        <v>1940000</v>
      </c>
      <c r="F20" s="186">
        <f t="shared" si="1"/>
        <v>119740490</v>
      </c>
      <c r="G20" s="186">
        <f t="shared" si="1"/>
        <v>118600000</v>
      </c>
      <c r="H20" s="186">
        <f t="shared" si="1"/>
        <v>9880000</v>
      </c>
      <c r="I20" s="186">
        <f t="shared" si="1"/>
        <v>8500000</v>
      </c>
      <c r="J20" s="186">
        <f t="shared" si="1"/>
        <v>8450000</v>
      </c>
      <c r="K20" s="186">
        <f t="shared" si="1"/>
        <v>273200000</v>
      </c>
    </row>
    <row r="21" spans="1:14" ht="24" customHeight="1" x14ac:dyDescent="0.25">
      <c r="A21" s="279" t="s">
        <v>960</v>
      </c>
      <c r="B21" s="280"/>
      <c r="C21" s="236"/>
      <c r="D21" s="236">
        <f t="shared" ref="D21:K21" si="2">D8-D20</f>
        <v>0</v>
      </c>
      <c r="E21" s="236">
        <f t="shared" si="2"/>
        <v>0</v>
      </c>
      <c r="F21" s="236">
        <f t="shared" si="2"/>
        <v>0</v>
      </c>
      <c r="G21" s="236">
        <f t="shared" si="2"/>
        <v>0</v>
      </c>
      <c r="H21" s="236">
        <f t="shared" si="2"/>
        <v>0</v>
      </c>
      <c r="I21" s="236">
        <f t="shared" si="2"/>
        <v>0</v>
      </c>
      <c r="J21" s="236">
        <f t="shared" si="2"/>
        <v>0</v>
      </c>
      <c r="K21" s="236">
        <f t="shared" si="2"/>
        <v>0</v>
      </c>
    </row>
    <row r="23" spans="1:14" x14ac:dyDescent="0.25">
      <c r="F23" s="16"/>
      <c r="G23" s="16"/>
      <c r="K23" s="251"/>
      <c r="L23" s="251"/>
      <c r="M23" s="251"/>
      <c r="N23" s="251"/>
    </row>
    <row r="24" spans="1:14" x14ac:dyDescent="0.25">
      <c r="C24" s="16"/>
      <c r="D24" s="16"/>
      <c r="E24" s="16"/>
      <c r="F24" s="16"/>
      <c r="G24" s="16"/>
      <c r="H24" s="16"/>
      <c r="I24" s="16"/>
      <c r="J24" s="16"/>
      <c r="K24" s="16"/>
    </row>
    <row r="25" spans="1:14" x14ac:dyDescent="0.25">
      <c r="C25" s="16"/>
      <c r="D25" s="16"/>
      <c r="F25" s="16"/>
      <c r="G25" s="16"/>
    </row>
    <row r="26" spans="1:14" x14ac:dyDescent="0.25">
      <c r="B26" s="79"/>
      <c r="D26" s="16"/>
      <c r="G26" s="16"/>
    </row>
    <row r="27" spans="1:14" x14ac:dyDescent="0.25">
      <c r="B27" s="79"/>
      <c r="F27" s="16"/>
      <c r="G27" s="16"/>
    </row>
    <row r="28" spans="1:14" x14ac:dyDescent="0.25">
      <c r="H28" s="16"/>
    </row>
    <row r="29" spans="1:14" x14ac:dyDescent="0.25">
      <c r="F29" s="16"/>
    </row>
    <row r="40" spans="11:14" x14ac:dyDescent="0.25">
      <c r="K40" s="16"/>
      <c r="N40" s="16"/>
    </row>
  </sheetData>
  <mergeCells count="9">
    <mergeCell ref="A21:B21"/>
    <mergeCell ref="A20:B20"/>
    <mergeCell ref="A1:K1"/>
    <mergeCell ref="A2:K2"/>
    <mergeCell ref="A3:K3"/>
    <mergeCell ref="A4:K4"/>
    <mergeCell ref="A5:K5"/>
    <mergeCell ref="A6:K6"/>
    <mergeCell ref="A8:B8"/>
  </mergeCells>
  <pageMargins left="0.5" right="0.5" top="0.5" bottom="0.25" header="0.3" footer="0.3"/>
  <pageSetup paperSize="9"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topLeftCell="A76" zoomScaleNormal="100" workbookViewId="0">
      <selection sqref="A1:L75"/>
    </sheetView>
  </sheetViews>
  <sheetFormatPr defaultRowHeight="15" x14ac:dyDescent="0.25"/>
  <cols>
    <col min="1" max="1" width="5.7109375" customWidth="1"/>
    <col min="2" max="2" width="40.85546875" style="1" customWidth="1"/>
    <col min="3" max="3" width="6.5703125" customWidth="1"/>
    <col min="4" max="4" width="7.85546875" customWidth="1"/>
    <col min="5" max="5" width="18.5703125" customWidth="1"/>
    <col min="6" max="6" width="4.85546875" customWidth="1"/>
    <col min="8" max="8" width="14.42578125" customWidth="1"/>
    <col min="9" max="9" width="16.5703125" customWidth="1"/>
    <col min="10" max="10" width="12.7109375" customWidth="1"/>
    <col min="11" max="11" width="16.5703125" customWidth="1"/>
    <col min="12" max="12" width="5" customWidth="1"/>
    <col min="13" max="13" width="0.140625" customWidth="1"/>
    <col min="14" max="14" width="15.5703125" hidden="1" customWidth="1"/>
  </cols>
  <sheetData>
    <row r="1" spans="1:12" s="3" customFormat="1" ht="24.75" customHeight="1" x14ac:dyDescent="0.2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2" s="3" customFormat="1" ht="24.75" customHeight="1" x14ac:dyDescent="0.25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s="3" customFormat="1" ht="24.75" customHeight="1" x14ac:dyDescent="0.25">
      <c r="A3" s="289" t="s">
        <v>216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</row>
    <row r="4" spans="1:12" s="3" customFormat="1" ht="24.75" customHeight="1" x14ac:dyDescent="0.25">
      <c r="A4" s="283" t="s">
        <v>2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</row>
    <row r="5" spans="1:12" ht="15" customHeight="1" x14ac:dyDescent="0.25">
      <c r="A5" s="287" t="s">
        <v>219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</row>
    <row r="6" spans="1:12" ht="15" customHeight="1" x14ac:dyDescent="0.25">
      <c r="A6" s="288" t="s">
        <v>217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</row>
    <row r="7" spans="1:12" ht="15.75" customHeight="1" x14ac:dyDescent="0.25">
      <c r="A7" s="286" t="s">
        <v>3</v>
      </c>
      <c r="B7" s="290" t="s">
        <v>4</v>
      </c>
      <c r="C7" s="286" t="s">
        <v>5</v>
      </c>
      <c r="D7" s="286" t="s">
        <v>6</v>
      </c>
      <c r="E7" s="286" t="s">
        <v>7</v>
      </c>
      <c r="F7" s="286" t="s">
        <v>8</v>
      </c>
      <c r="G7" s="286" t="s">
        <v>9</v>
      </c>
      <c r="H7" s="286" t="s">
        <v>10</v>
      </c>
      <c r="I7" s="286"/>
      <c r="J7" s="286"/>
      <c r="K7" s="286"/>
      <c r="L7" s="286" t="s">
        <v>11</v>
      </c>
    </row>
    <row r="8" spans="1:12" ht="31.5" x14ac:dyDescent="0.25">
      <c r="A8" s="286"/>
      <c r="B8" s="291"/>
      <c r="C8" s="286"/>
      <c r="D8" s="286"/>
      <c r="E8" s="286"/>
      <c r="F8" s="286"/>
      <c r="G8" s="286"/>
      <c r="H8" s="4" t="s">
        <v>12</v>
      </c>
      <c r="I8" s="4" t="s">
        <v>13</v>
      </c>
      <c r="J8" s="4" t="s">
        <v>14</v>
      </c>
      <c r="K8" s="4" t="s">
        <v>15</v>
      </c>
      <c r="L8" s="286"/>
    </row>
    <row r="9" spans="1:12" s="5" customFormat="1" ht="19.5" customHeight="1" x14ac:dyDescent="0.25">
      <c r="A9" s="295" t="s">
        <v>16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</row>
    <row r="10" spans="1:12" ht="27" customHeight="1" x14ac:dyDescent="0.25">
      <c r="A10" s="6">
        <v>1</v>
      </c>
      <c r="B10" s="126" t="s">
        <v>32</v>
      </c>
      <c r="C10" s="7" t="s">
        <v>18</v>
      </c>
      <c r="D10" s="6">
        <v>22311</v>
      </c>
      <c r="E10" s="7" t="s">
        <v>805</v>
      </c>
      <c r="F10" s="6">
        <v>1</v>
      </c>
      <c r="G10" s="7" t="s">
        <v>19</v>
      </c>
      <c r="H10" s="8">
        <f t="shared" ref="H10" si="0">I10</f>
        <v>183333.33333333334</v>
      </c>
      <c r="I10" s="8">
        <f t="shared" ref="I10" si="1">J10</f>
        <v>183333.33333333334</v>
      </c>
      <c r="J10" s="8">
        <f t="shared" ref="J10" si="2">K10/3</f>
        <v>183333.33333333334</v>
      </c>
      <c r="K10" s="8">
        <v>550000</v>
      </c>
      <c r="L10" s="7"/>
    </row>
    <row r="11" spans="1:12" s="113" customFormat="1" ht="27" customHeight="1" x14ac:dyDescent="0.25">
      <c r="A11" s="6">
        <v>2</v>
      </c>
      <c r="B11" s="126" t="s">
        <v>53</v>
      </c>
      <c r="C11" s="7" t="s">
        <v>18</v>
      </c>
      <c r="D11" s="71">
        <v>28143</v>
      </c>
      <c r="E11" s="72" t="s">
        <v>805</v>
      </c>
      <c r="F11" s="71">
        <v>1</v>
      </c>
      <c r="G11" s="9" t="s">
        <v>19</v>
      </c>
      <c r="H11" s="9">
        <f>I11</f>
        <v>233333.33333333334</v>
      </c>
      <c r="I11" s="9">
        <f>J11</f>
        <v>233333.33333333334</v>
      </c>
      <c r="J11" s="9">
        <f>K11/3</f>
        <v>233333.33333333334</v>
      </c>
      <c r="K11" s="9">
        <v>700000</v>
      </c>
      <c r="L11" s="72"/>
    </row>
    <row r="12" spans="1:12" ht="27" customHeight="1" x14ac:dyDescent="0.25">
      <c r="A12" s="6">
        <v>3</v>
      </c>
      <c r="B12" s="126" t="s">
        <v>53</v>
      </c>
      <c r="C12" s="7" t="s">
        <v>18</v>
      </c>
      <c r="D12" s="71">
        <v>28143</v>
      </c>
      <c r="E12" s="7" t="s">
        <v>813</v>
      </c>
      <c r="F12" s="6">
        <v>1</v>
      </c>
      <c r="G12" s="7" t="s">
        <v>19</v>
      </c>
      <c r="H12" s="8">
        <v>10000</v>
      </c>
      <c r="I12" s="8">
        <v>15000</v>
      </c>
      <c r="J12" s="8">
        <v>15000</v>
      </c>
      <c r="K12" s="8">
        <v>40000</v>
      </c>
      <c r="L12" s="7"/>
    </row>
    <row r="13" spans="1:12" ht="27" customHeight="1" x14ac:dyDescent="0.25">
      <c r="A13" s="6">
        <v>4</v>
      </c>
      <c r="B13" s="129" t="s">
        <v>17</v>
      </c>
      <c r="C13" s="7" t="s">
        <v>18</v>
      </c>
      <c r="D13" s="71">
        <v>21111</v>
      </c>
      <c r="E13" s="7" t="s">
        <v>218</v>
      </c>
      <c r="F13" s="6">
        <v>1</v>
      </c>
      <c r="G13" s="7" t="s">
        <v>19</v>
      </c>
      <c r="H13" s="8">
        <f t="shared" ref="H13:I36" si="3">I13</f>
        <v>7133333.333333333</v>
      </c>
      <c r="I13" s="8">
        <f t="shared" si="3"/>
        <v>7133333.333333333</v>
      </c>
      <c r="J13" s="8">
        <f t="shared" ref="J13:J41" si="4">K13/3</f>
        <v>7133333.333333333</v>
      </c>
      <c r="K13" s="8">
        <v>21400000</v>
      </c>
      <c r="L13" s="7"/>
    </row>
    <row r="14" spans="1:12" s="113" customFormat="1" ht="27" customHeight="1" x14ac:dyDescent="0.25">
      <c r="A14" s="6">
        <v>5</v>
      </c>
      <c r="B14" s="128" t="s">
        <v>769</v>
      </c>
      <c r="C14" s="72" t="s">
        <v>776</v>
      </c>
      <c r="D14" s="71">
        <v>22315</v>
      </c>
      <c r="E14" s="7" t="s">
        <v>218</v>
      </c>
      <c r="F14" s="6">
        <v>1</v>
      </c>
      <c r="G14" s="7" t="s">
        <v>19</v>
      </c>
      <c r="H14" s="8">
        <f t="shared" ref="H14:H21" si="5">I14</f>
        <v>472000</v>
      </c>
      <c r="I14" s="8">
        <f t="shared" ref="I14:I21" si="6">J14</f>
        <v>472000</v>
      </c>
      <c r="J14" s="8">
        <f t="shared" ref="J14:J21" si="7">K14/3</f>
        <v>472000</v>
      </c>
      <c r="K14" s="9">
        <v>1416000</v>
      </c>
      <c r="L14" s="72"/>
    </row>
    <row r="15" spans="1:12" s="113" customFormat="1" ht="27" customHeight="1" x14ac:dyDescent="0.25">
      <c r="A15" s="6">
        <v>6</v>
      </c>
      <c r="B15" s="128" t="s">
        <v>770</v>
      </c>
      <c r="C15" s="72" t="s">
        <v>776</v>
      </c>
      <c r="D15" s="71">
        <v>22112</v>
      </c>
      <c r="E15" s="7" t="s">
        <v>218</v>
      </c>
      <c r="F15" s="6">
        <v>1</v>
      </c>
      <c r="G15" s="7" t="s">
        <v>19</v>
      </c>
      <c r="H15" s="8">
        <f t="shared" si="5"/>
        <v>472000</v>
      </c>
      <c r="I15" s="8">
        <f t="shared" si="6"/>
        <v>472000</v>
      </c>
      <c r="J15" s="8">
        <f t="shared" si="7"/>
        <v>472000</v>
      </c>
      <c r="K15" s="9">
        <v>1416000</v>
      </c>
      <c r="L15" s="72"/>
    </row>
    <row r="16" spans="1:12" s="113" customFormat="1" ht="27" customHeight="1" x14ac:dyDescent="0.25">
      <c r="A16" s="6">
        <v>7</v>
      </c>
      <c r="B16" s="128" t="s">
        <v>771</v>
      </c>
      <c r="C16" s="72" t="s">
        <v>776</v>
      </c>
      <c r="D16" s="71">
        <v>22711</v>
      </c>
      <c r="E16" s="7" t="s">
        <v>218</v>
      </c>
      <c r="F16" s="6">
        <v>1</v>
      </c>
      <c r="G16" s="7" t="s">
        <v>19</v>
      </c>
      <c r="H16" s="8">
        <f t="shared" si="5"/>
        <v>608000</v>
      </c>
      <c r="I16" s="8">
        <f t="shared" si="6"/>
        <v>608000</v>
      </c>
      <c r="J16" s="8">
        <f t="shared" si="7"/>
        <v>608000</v>
      </c>
      <c r="K16" s="9">
        <v>1824000</v>
      </c>
      <c r="L16" s="72"/>
    </row>
    <row r="17" spans="1:12" s="113" customFormat="1" ht="27" customHeight="1" x14ac:dyDescent="0.25">
      <c r="A17" s="6">
        <v>8</v>
      </c>
      <c r="B17" s="128" t="s">
        <v>772</v>
      </c>
      <c r="C17" s="72" t="s">
        <v>776</v>
      </c>
      <c r="D17" s="71">
        <v>22611</v>
      </c>
      <c r="E17" s="7" t="s">
        <v>218</v>
      </c>
      <c r="F17" s="6">
        <v>1</v>
      </c>
      <c r="G17" s="7" t="s">
        <v>19</v>
      </c>
      <c r="H17" s="8">
        <f t="shared" si="5"/>
        <v>1318000</v>
      </c>
      <c r="I17" s="8">
        <f t="shared" si="6"/>
        <v>1318000</v>
      </c>
      <c r="J17" s="8">
        <f t="shared" si="7"/>
        <v>1318000</v>
      </c>
      <c r="K17" s="9">
        <v>3954000</v>
      </c>
      <c r="L17" s="72"/>
    </row>
    <row r="18" spans="1:12" s="113" customFormat="1" ht="27" customHeight="1" x14ac:dyDescent="0.25">
      <c r="A18" s="6">
        <v>9</v>
      </c>
      <c r="B18" s="128" t="s">
        <v>773</v>
      </c>
      <c r="C18" s="72" t="s">
        <v>776</v>
      </c>
      <c r="D18" s="71">
        <v>22111</v>
      </c>
      <c r="E18" s="7" t="s">
        <v>218</v>
      </c>
      <c r="F18" s="6">
        <v>1</v>
      </c>
      <c r="G18" s="7" t="s">
        <v>19</v>
      </c>
      <c r="H18" s="8">
        <f t="shared" si="5"/>
        <v>314000</v>
      </c>
      <c r="I18" s="8">
        <f t="shared" si="6"/>
        <v>314000</v>
      </c>
      <c r="J18" s="8">
        <f t="shared" si="7"/>
        <v>314000</v>
      </c>
      <c r="K18" s="9">
        <v>942000</v>
      </c>
      <c r="L18" s="72"/>
    </row>
    <row r="19" spans="1:12" s="113" customFormat="1" ht="27" customHeight="1" x14ac:dyDescent="0.25">
      <c r="A19" s="6">
        <v>10</v>
      </c>
      <c r="B19" s="128" t="s">
        <v>774</v>
      </c>
      <c r="C19" s="72" t="s">
        <v>776</v>
      </c>
      <c r="D19" s="71">
        <v>22111</v>
      </c>
      <c r="E19" s="7" t="s">
        <v>218</v>
      </c>
      <c r="F19" s="6">
        <v>1</v>
      </c>
      <c r="G19" s="7" t="s">
        <v>19</v>
      </c>
      <c r="H19" s="8">
        <f t="shared" si="5"/>
        <v>214000</v>
      </c>
      <c r="I19" s="8">
        <f t="shared" si="6"/>
        <v>214000</v>
      </c>
      <c r="J19" s="8">
        <f t="shared" si="7"/>
        <v>214000</v>
      </c>
      <c r="K19" s="9">
        <v>642000</v>
      </c>
      <c r="L19" s="72"/>
    </row>
    <row r="20" spans="1:12" s="113" customFormat="1" ht="27" customHeight="1" x14ac:dyDescent="0.25">
      <c r="A20" s="6">
        <v>11</v>
      </c>
      <c r="B20" s="128" t="s">
        <v>775</v>
      </c>
      <c r="C20" s="72" t="s">
        <v>776</v>
      </c>
      <c r="D20" s="71">
        <v>22211</v>
      </c>
      <c r="E20" s="7" t="s">
        <v>218</v>
      </c>
      <c r="F20" s="6">
        <v>1</v>
      </c>
      <c r="G20" s="7" t="s">
        <v>19</v>
      </c>
      <c r="H20" s="8">
        <f t="shared" si="5"/>
        <v>240000</v>
      </c>
      <c r="I20" s="8">
        <f t="shared" si="6"/>
        <v>240000</v>
      </c>
      <c r="J20" s="8">
        <f t="shared" si="7"/>
        <v>240000</v>
      </c>
      <c r="K20" s="9">
        <v>720000</v>
      </c>
      <c r="L20" s="72"/>
    </row>
    <row r="21" spans="1:12" s="113" customFormat="1" ht="27" customHeight="1" x14ac:dyDescent="0.25">
      <c r="A21" s="6">
        <v>12</v>
      </c>
      <c r="B21" s="128" t="s">
        <v>777</v>
      </c>
      <c r="C21" s="72" t="s">
        <v>776</v>
      </c>
      <c r="D21" s="71">
        <v>21142</v>
      </c>
      <c r="E21" s="7" t="s">
        <v>218</v>
      </c>
      <c r="F21" s="6">
        <v>1</v>
      </c>
      <c r="G21" s="7" t="s">
        <v>19</v>
      </c>
      <c r="H21" s="8">
        <f t="shared" si="5"/>
        <v>121000</v>
      </c>
      <c r="I21" s="8">
        <f t="shared" si="6"/>
        <v>121000</v>
      </c>
      <c r="J21" s="8">
        <f t="shared" si="7"/>
        <v>121000</v>
      </c>
      <c r="K21" s="9">
        <f>288000+75000</f>
        <v>363000</v>
      </c>
      <c r="L21" s="72"/>
    </row>
    <row r="22" spans="1:12" s="113" customFormat="1" ht="27" customHeight="1" x14ac:dyDescent="0.25">
      <c r="A22" s="6">
        <v>13</v>
      </c>
      <c r="B22" s="126" t="s">
        <v>974</v>
      </c>
      <c r="C22" s="72" t="s">
        <v>18</v>
      </c>
      <c r="D22" s="71">
        <v>21121</v>
      </c>
      <c r="E22" s="7" t="s">
        <v>218</v>
      </c>
      <c r="F22" s="6">
        <v>1</v>
      </c>
      <c r="G22" s="7" t="s">
        <v>19</v>
      </c>
      <c r="H22" s="9">
        <f t="shared" si="3"/>
        <v>250000</v>
      </c>
      <c r="I22" s="9">
        <f t="shared" si="3"/>
        <v>250000</v>
      </c>
      <c r="J22" s="9">
        <f t="shared" si="4"/>
        <v>250000</v>
      </c>
      <c r="K22" s="9">
        <v>750000</v>
      </c>
      <c r="L22" s="72"/>
    </row>
    <row r="23" spans="1:12" ht="27" customHeight="1" x14ac:dyDescent="0.25">
      <c r="A23" s="6">
        <v>14</v>
      </c>
      <c r="B23" s="126" t="s">
        <v>20</v>
      </c>
      <c r="C23" s="7" t="s">
        <v>18</v>
      </c>
      <c r="D23" s="6">
        <v>21131</v>
      </c>
      <c r="E23" s="7" t="s">
        <v>218</v>
      </c>
      <c r="F23" s="6">
        <v>1</v>
      </c>
      <c r="G23" s="7" t="s">
        <v>19</v>
      </c>
      <c r="H23" s="8">
        <f t="shared" si="3"/>
        <v>500000</v>
      </c>
      <c r="I23" s="8">
        <f t="shared" si="3"/>
        <v>500000</v>
      </c>
      <c r="J23" s="8">
        <f t="shared" si="4"/>
        <v>500000</v>
      </c>
      <c r="K23" s="8">
        <v>1500000</v>
      </c>
      <c r="L23" s="7"/>
    </row>
    <row r="24" spans="1:12" ht="27" customHeight="1" x14ac:dyDescent="0.25">
      <c r="A24" s="6">
        <v>15</v>
      </c>
      <c r="B24" s="126" t="s">
        <v>975</v>
      </c>
      <c r="C24" s="7" t="s">
        <v>18</v>
      </c>
      <c r="D24" s="6">
        <v>21132</v>
      </c>
      <c r="E24" s="7" t="s">
        <v>218</v>
      </c>
      <c r="F24" s="6">
        <v>1</v>
      </c>
      <c r="G24" s="7" t="s">
        <v>19</v>
      </c>
      <c r="H24" s="8">
        <f t="shared" si="3"/>
        <v>500000</v>
      </c>
      <c r="I24" s="8">
        <f t="shared" si="3"/>
        <v>500000</v>
      </c>
      <c r="J24" s="8">
        <f t="shared" si="4"/>
        <v>500000</v>
      </c>
      <c r="K24" s="8">
        <v>1500000</v>
      </c>
      <c r="L24" s="7"/>
    </row>
    <row r="25" spans="1:12" ht="27" customHeight="1" x14ac:dyDescent="0.25">
      <c r="A25" s="6">
        <v>16</v>
      </c>
      <c r="B25" s="126" t="s">
        <v>21</v>
      </c>
      <c r="C25" s="7" t="s">
        <v>18</v>
      </c>
      <c r="D25" s="6">
        <v>21135</v>
      </c>
      <c r="E25" s="7" t="s">
        <v>218</v>
      </c>
      <c r="F25" s="6">
        <v>1</v>
      </c>
      <c r="G25" s="7" t="s">
        <v>19</v>
      </c>
      <c r="H25" s="8">
        <f t="shared" si="3"/>
        <v>30000</v>
      </c>
      <c r="I25" s="8">
        <f t="shared" si="3"/>
        <v>30000</v>
      </c>
      <c r="J25" s="8">
        <f t="shared" si="4"/>
        <v>30000</v>
      </c>
      <c r="K25" s="8">
        <v>90000</v>
      </c>
      <c r="L25" s="7"/>
    </row>
    <row r="26" spans="1:12" ht="27" customHeight="1" x14ac:dyDescent="0.25">
      <c r="A26" s="6">
        <v>17</v>
      </c>
      <c r="B26" s="126" t="s">
        <v>22</v>
      </c>
      <c r="C26" s="7" t="s">
        <v>18</v>
      </c>
      <c r="D26" s="6">
        <v>21135</v>
      </c>
      <c r="E26" s="7" t="s">
        <v>218</v>
      </c>
      <c r="F26" s="6">
        <v>1</v>
      </c>
      <c r="G26" s="7" t="s">
        <v>19</v>
      </c>
      <c r="H26" s="8">
        <f t="shared" si="3"/>
        <v>25000</v>
      </c>
      <c r="I26" s="8">
        <f t="shared" si="3"/>
        <v>25000</v>
      </c>
      <c r="J26" s="8">
        <f t="shared" si="4"/>
        <v>25000</v>
      </c>
      <c r="K26" s="8">
        <v>75000</v>
      </c>
      <c r="L26" s="7"/>
    </row>
    <row r="27" spans="1:12" ht="27" customHeight="1" x14ac:dyDescent="0.25">
      <c r="A27" s="6">
        <v>18</v>
      </c>
      <c r="B27" s="126" t="s">
        <v>24</v>
      </c>
      <c r="C27" s="7" t="s">
        <v>18</v>
      </c>
      <c r="D27" s="6">
        <v>21139</v>
      </c>
      <c r="E27" s="7" t="s">
        <v>218</v>
      </c>
      <c r="F27" s="6">
        <v>1</v>
      </c>
      <c r="G27" s="7" t="s">
        <v>19</v>
      </c>
      <c r="H27" s="8">
        <f t="shared" si="3"/>
        <v>200000</v>
      </c>
      <c r="I27" s="8">
        <f t="shared" si="3"/>
        <v>200000</v>
      </c>
      <c r="J27" s="8">
        <f t="shared" si="4"/>
        <v>200000</v>
      </c>
      <c r="K27" s="8">
        <v>600000</v>
      </c>
      <c r="L27" s="7"/>
    </row>
    <row r="28" spans="1:12" ht="27" customHeight="1" x14ac:dyDescent="0.25">
      <c r="A28" s="6">
        <v>19</v>
      </c>
      <c r="B28" s="126" t="s">
        <v>25</v>
      </c>
      <c r="C28" s="7" t="s">
        <v>18</v>
      </c>
      <c r="D28" s="6">
        <v>21141</v>
      </c>
      <c r="E28" s="7" t="s">
        <v>218</v>
      </c>
      <c r="F28" s="6">
        <v>1</v>
      </c>
      <c r="G28" s="7" t="s">
        <v>19</v>
      </c>
      <c r="H28" s="8">
        <f t="shared" si="3"/>
        <v>200000</v>
      </c>
      <c r="I28" s="8">
        <f t="shared" si="3"/>
        <v>200000</v>
      </c>
      <c r="J28" s="8">
        <f t="shared" si="4"/>
        <v>200000</v>
      </c>
      <c r="K28" s="8">
        <v>600000</v>
      </c>
      <c r="L28" s="7"/>
    </row>
    <row r="29" spans="1:12" ht="27" customHeight="1" x14ac:dyDescent="0.25">
      <c r="A29" s="6">
        <v>20</v>
      </c>
      <c r="B29" s="126" t="s">
        <v>26</v>
      </c>
      <c r="C29" s="7" t="s">
        <v>18</v>
      </c>
      <c r="D29" s="6">
        <v>22111</v>
      </c>
      <c r="E29" s="7" t="s">
        <v>218</v>
      </c>
      <c r="F29" s="6">
        <v>1</v>
      </c>
      <c r="G29" s="7" t="s">
        <v>19</v>
      </c>
      <c r="H29" s="8">
        <f t="shared" si="3"/>
        <v>166666.66666666666</v>
      </c>
      <c r="I29" s="8">
        <f t="shared" si="3"/>
        <v>166666.66666666666</v>
      </c>
      <c r="J29" s="8">
        <f t="shared" si="4"/>
        <v>166666.66666666666</v>
      </c>
      <c r="K29" s="8">
        <v>500000</v>
      </c>
      <c r="L29" s="7"/>
    </row>
    <row r="30" spans="1:12" ht="27" customHeight="1" x14ac:dyDescent="0.25">
      <c r="A30" s="6">
        <v>21</v>
      </c>
      <c r="B30" s="126" t="s">
        <v>27</v>
      </c>
      <c r="C30" s="7" t="s">
        <v>18</v>
      </c>
      <c r="D30" s="6">
        <v>22112</v>
      </c>
      <c r="E30" s="7" t="s">
        <v>218</v>
      </c>
      <c r="F30" s="6">
        <v>1</v>
      </c>
      <c r="G30" s="7" t="s">
        <v>19</v>
      </c>
      <c r="H30" s="8">
        <f t="shared" si="3"/>
        <v>266666.66666666669</v>
      </c>
      <c r="I30" s="8">
        <f t="shared" si="3"/>
        <v>266666.66666666669</v>
      </c>
      <c r="J30" s="8">
        <f t="shared" si="4"/>
        <v>266666.66666666669</v>
      </c>
      <c r="K30" s="8">
        <v>800000</v>
      </c>
      <c r="L30" s="7"/>
    </row>
    <row r="31" spans="1:12" ht="27" customHeight="1" x14ac:dyDescent="0.25">
      <c r="A31" s="6">
        <v>22</v>
      </c>
      <c r="B31" s="126" t="s">
        <v>28</v>
      </c>
      <c r="C31" s="7" t="s">
        <v>18</v>
      </c>
      <c r="D31" s="6">
        <v>22212</v>
      </c>
      <c r="E31" s="7" t="s">
        <v>218</v>
      </c>
      <c r="F31" s="6">
        <v>1</v>
      </c>
      <c r="G31" s="7" t="s">
        <v>19</v>
      </c>
      <c r="H31" s="8">
        <f t="shared" si="3"/>
        <v>666666.66666666663</v>
      </c>
      <c r="I31" s="8">
        <f t="shared" si="3"/>
        <v>666666.66666666663</v>
      </c>
      <c r="J31" s="8">
        <f t="shared" si="4"/>
        <v>666666.66666666663</v>
      </c>
      <c r="K31" s="8">
        <v>2000000</v>
      </c>
      <c r="L31" s="7"/>
    </row>
    <row r="32" spans="1:12" ht="27" customHeight="1" x14ac:dyDescent="0.25">
      <c r="A32" s="6">
        <v>23</v>
      </c>
      <c r="B32" s="126" t="s">
        <v>29</v>
      </c>
      <c r="C32" s="7" t="s">
        <v>18</v>
      </c>
      <c r="D32" s="6">
        <v>22213</v>
      </c>
      <c r="E32" s="7" t="s">
        <v>218</v>
      </c>
      <c r="F32" s="6">
        <v>1</v>
      </c>
      <c r="G32" s="7" t="s">
        <v>19</v>
      </c>
      <c r="H32" s="8">
        <f t="shared" si="3"/>
        <v>433333.33333333331</v>
      </c>
      <c r="I32" s="8">
        <f t="shared" si="3"/>
        <v>433333.33333333331</v>
      </c>
      <c r="J32" s="8">
        <f t="shared" si="4"/>
        <v>433333.33333333331</v>
      </c>
      <c r="K32" s="8">
        <v>1300000</v>
      </c>
      <c r="L32" s="7"/>
    </row>
    <row r="33" spans="1:12" ht="27" customHeight="1" x14ac:dyDescent="0.25">
      <c r="A33" s="6">
        <v>24</v>
      </c>
      <c r="B33" s="126" t="s">
        <v>30</v>
      </c>
      <c r="C33" s="7" t="s">
        <v>18</v>
      </c>
      <c r="D33" s="6">
        <v>22214</v>
      </c>
      <c r="E33" s="7" t="s">
        <v>218</v>
      </c>
      <c r="F33" s="6">
        <v>1</v>
      </c>
      <c r="G33" s="7" t="s">
        <v>19</v>
      </c>
      <c r="H33" s="8">
        <f t="shared" si="3"/>
        <v>266666.66666666669</v>
      </c>
      <c r="I33" s="8">
        <f t="shared" si="3"/>
        <v>266666.66666666669</v>
      </c>
      <c r="J33" s="8">
        <f t="shared" si="4"/>
        <v>266666.66666666669</v>
      </c>
      <c r="K33" s="8">
        <v>800000</v>
      </c>
      <c r="L33" s="7"/>
    </row>
    <row r="34" spans="1:12" ht="27" customHeight="1" x14ac:dyDescent="0.25">
      <c r="A34" s="6">
        <v>25</v>
      </c>
      <c r="B34" s="126" t="s">
        <v>31</v>
      </c>
      <c r="C34" s="7" t="s">
        <v>18</v>
      </c>
      <c r="D34" s="6">
        <v>22221</v>
      </c>
      <c r="E34" s="7" t="s">
        <v>218</v>
      </c>
      <c r="F34" s="6">
        <v>1</v>
      </c>
      <c r="G34" s="7" t="s">
        <v>19</v>
      </c>
      <c r="H34" s="8">
        <f t="shared" si="3"/>
        <v>166666.66666666666</v>
      </c>
      <c r="I34" s="8">
        <f t="shared" si="3"/>
        <v>166666.66666666666</v>
      </c>
      <c r="J34" s="8">
        <f t="shared" si="4"/>
        <v>166666.66666666666</v>
      </c>
      <c r="K34" s="8">
        <v>500000</v>
      </c>
      <c r="L34" s="7"/>
    </row>
    <row r="35" spans="1:12" ht="27" customHeight="1" x14ac:dyDescent="0.25">
      <c r="A35" s="6">
        <v>26</v>
      </c>
      <c r="B35" s="126" t="s">
        <v>32</v>
      </c>
      <c r="C35" s="7" t="s">
        <v>18</v>
      </c>
      <c r="D35" s="6">
        <v>22311</v>
      </c>
      <c r="E35" s="7" t="s">
        <v>218</v>
      </c>
      <c r="F35" s="6">
        <v>1</v>
      </c>
      <c r="G35" s="7" t="s">
        <v>19</v>
      </c>
      <c r="H35" s="8">
        <f t="shared" si="3"/>
        <v>365503.33333333331</v>
      </c>
      <c r="I35" s="8">
        <f t="shared" si="3"/>
        <v>365503.33333333331</v>
      </c>
      <c r="J35" s="8">
        <f t="shared" si="4"/>
        <v>365503.33333333331</v>
      </c>
      <c r="K35" s="8">
        <v>1096510</v>
      </c>
      <c r="L35" s="7"/>
    </row>
    <row r="36" spans="1:12" ht="27" customHeight="1" x14ac:dyDescent="0.25">
      <c r="A36" s="6">
        <v>27</v>
      </c>
      <c r="B36" s="126" t="s">
        <v>33</v>
      </c>
      <c r="C36" s="7" t="s">
        <v>18</v>
      </c>
      <c r="D36" s="6">
        <v>22313</v>
      </c>
      <c r="E36" s="7" t="s">
        <v>218</v>
      </c>
      <c r="F36" s="6">
        <v>1</v>
      </c>
      <c r="G36" s="7" t="s">
        <v>19</v>
      </c>
      <c r="H36" s="8">
        <f t="shared" si="3"/>
        <v>66666.666666666672</v>
      </c>
      <c r="I36" s="8">
        <f t="shared" si="3"/>
        <v>66666.666666666672</v>
      </c>
      <c r="J36" s="8">
        <f t="shared" si="4"/>
        <v>66666.666666666672</v>
      </c>
      <c r="K36" s="8">
        <v>200000</v>
      </c>
      <c r="L36" s="7"/>
    </row>
    <row r="37" spans="1:12" ht="27" customHeight="1" x14ac:dyDescent="0.25">
      <c r="A37" s="6">
        <v>28</v>
      </c>
      <c r="B37" s="126" t="s">
        <v>34</v>
      </c>
      <c r="C37" s="7" t="s">
        <v>18</v>
      </c>
      <c r="D37" s="6">
        <v>22314</v>
      </c>
      <c r="E37" s="7" t="s">
        <v>218</v>
      </c>
      <c r="F37" s="6">
        <v>1</v>
      </c>
      <c r="G37" s="7" t="s">
        <v>19</v>
      </c>
      <c r="H37" s="8">
        <f t="shared" ref="H37:I49" si="8">I37</f>
        <v>50000</v>
      </c>
      <c r="I37" s="8">
        <f t="shared" si="8"/>
        <v>50000</v>
      </c>
      <c r="J37" s="8">
        <f t="shared" si="4"/>
        <v>50000</v>
      </c>
      <c r="K37" s="8">
        <v>150000</v>
      </c>
      <c r="L37" s="7"/>
    </row>
    <row r="38" spans="1:12" ht="27" customHeight="1" x14ac:dyDescent="0.25">
      <c r="A38" s="6">
        <v>29</v>
      </c>
      <c r="B38" s="126" t="s">
        <v>35</v>
      </c>
      <c r="C38" s="7" t="s">
        <v>18</v>
      </c>
      <c r="D38" s="6">
        <v>22315</v>
      </c>
      <c r="E38" s="7" t="s">
        <v>218</v>
      </c>
      <c r="F38" s="6">
        <v>1</v>
      </c>
      <c r="G38" s="7" t="s">
        <v>19</v>
      </c>
      <c r="H38" s="8">
        <f t="shared" si="8"/>
        <v>333333.33333333331</v>
      </c>
      <c r="I38" s="8">
        <f t="shared" si="8"/>
        <v>333333.33333333331</v>
      </c>
      <c r="J38" s="8">
        <f t="shared" si="4"/>
        <v>333333.33333333331</v>
      </c>
      <c r="K38" s="8">
        <v>1000000</v>
      </c>
      <c r="L38" s="7"/>
    </row>
    <row r="39" spans="1:12" ht="27" customHeight="1" x14ac:dyDescent="0.25">
      <c r="A39" s="6">
        <v>30</v>
      </c>
      <c r="B39" s="126" t="s">
        <v>42</v>
      </c>
      <c r="C39" s="7" t="s">
        <v>18</v>
      </c>
      <c r="D39" s="6">
        <v>22529</v>
      </c>
      <c r="E39" s="7" t="s">
        <v>218</v>
      </c>
      <c r="F39" s="6">
        <v>1</v>
      </c>
      <c r="G39" s="7" t="s">
        <v>19</v>
      </c>
      <c r="H39" s="8">
        <f t="shared" si="8"/>
        <v>66666.666666666672</v>
      </c>
      <c r="I39" s="8">
        <f t="shared" si="8"/>
        <v>66666.666666666672</v>
      </c>
      <c r="J39" s="8">
        <f t="shared" si="4"/>
        <v>66666.666666666672</v>
      </c>
      <c r="K39" s="8">
        <v>200000</v>
      </c>
      <c r="L39" s="7"/>
    </row>
    <row r="40" spans="1:12" ht="27" customHeight="1" x14ac:dyDescent="0.25">
      <c r="A40" s="6">
        <v>31</v>
      </c>
      <c r="B40" s="126" t="s">
        <v>43</v>
      </c>
      <c r="C40" s="7" t="s">
        <v>18</v>
      </c>
      <c r="D40" s="6">
        <v>22611</v>
      </c>
      <c r="E40" s="7" t="s">
        <v>218</v>
      </c>
      <c r="F40" s="6">
        <v>1</v>
      </c>
      <c r="G40" s="7" t="s">
        <v>19</v>
      </c>
      <c r="H40" s="8">
        <f t="shared" si="8"/>
        <v>500000</v>
      </c>
      <c r="I40" s="8">
        <f t="shared" si="8"/>
        <v>500000</v>
      </c>
      <c r="J40" s="8">
        <f t="shared" si="4"/>
        <v>500000</v>
      </c>
      <c r="K40" s="8">
        <v>1500000</v>
      </c>
      <c r="L40" s="7"/>
    </row>
    <row r="41" spans="1:12" ht="27" customHeight="1" x14ac:dyDescent="0.25">
      <c r="A41" s="6">
        <v>32</v>
      </c>
      <c r="B41" s="126" t="s">
        <v>44</v>
      </c>
      <c r="C41" s="7" t="s">
        <v>18</v>
      </c>
      <c r="D41" s="6">
        <v>22612</v>
      </c>
      <c r="E41" s="7" t="s">
        <v>218</v>
      </c>
      <c r="F41" s="6">
        <v>1</v>
      </c>
      <c r="G41" s="7" t="s">
        <v>19</v>
      </c>
      <c r="H41" s="8">
        <f t="shared" si="8"/>
        <v>333333.33333333331</v>
      </c>
      <c r="I41" s="8">
        <f t="shared" si="8"/>
        <v>333333.33333333331</v>
      </c>
      <c r="J41" s="8">
        <f t="shared" si="4"/>
        <v>333333.33333333331</v>
      </c>
      <c r="K41" s="8">
        <v>1000000</v>
      </c>
      <c r="L41" s="7"/>
    </row>
    <row r="42" spans="1:12" ht="27" customHeight="1" x14ac:dyDescent="0.25">
      <c r="A42" s="6">
        <v>33</v>
      </c>
      <c r="B42" s="126" t="s">
        <v>45</v>
      </c>
      <c r="C42" s="7" t="s">
        <v>18</v>
      </c>
      <c r="D42" s="6">
        <v>22619</v>
      </c>
      <c r="E42" s="7" t="s">
        <v>218</v>
      </c>
      <c r="F42" s="6">
        <v>1</v>
      </c>
      <c r="G42" s="7" t="s">
        <v>19</v>
      </c>
      <c r="H42" s="8">
        <f t="shared" si="8"/>
        <v>100000</v>
      </c>
      <c r="I42" s="8">
        <f t="shared" si="8"/>
        <v>100000</v>
      </c>
      <c r="J42" s="8">
        <f t="shared" ref="J42:J74" si="9">K42/3</f>
        <v>100000</v>
      </c>
      <c r="K42" s="8">
        <v>300000</v>
      </c>
      <c r="L42" s="7"/>
    </row>
    <row r="43" spans="1:12" ht="27" customHeight="1" x14ac:dyDescent="0.25">
      <c r="A43" s="6">
        <v>34</v>
      </c>
      <c r="B43" s="126" t="s">
        <v>46</v>
      </c>
      <c r="C43" s="7" t="s">
        <v>18</v>
      </c>
      <c r="D43" s="6">
        <v>22711</v>
      </c>
      <c r="E43" s="7" t="s">
        <v>218</v>
      </c>
      <c r="F43" s="6">
        <v>1</v>
      </c>
      <c r="G43" s="7" t="s">
        <v>19</v>
      </c>
      <c r="H43" s="8">
        <f t="shared" si="8"/>
        <v>833333.33333333337</v>
      </c>
      <c r="I43" s="8">
        <f t="shared" si="8"/>
        <v>833333.33333333337</v>
      </c>
      <c r="J43" s="8">
        <f t="shared" si="9"/>
        <v>833333.33333333337</v>
      </c>
      <c r="K43" s="9">
        <v>2500000</v>
      </c>
      <c r="L43" s="7"/>
    </row>
    <row r="44" spans="1:12" ht="27" customHeight="1" x14ac:dyDescent="0.25">
      <c r="A44" s="6">
        <v>35</v>
      </c>
      <c r="B44" s="126" t="s">
        <v>47</v>
      </c>
      <c r="C44" s="7" t="s">
        <v>18</v>
      </c>
      <c r="D44" s="6">
        <v>22721</v>
      </c>
      <c r="E44" s="7" t="s">
        <v>218</v>
      </c>
      <c r="F44" s="6">
        <v>1</v>
      </c>
      <c r="G44" s="7" t="s">
        <v>19</v>
      </c>
      <c r="H44" s="8">
        <f t="shared" si="8"/>
        <v>366666.66666666669</v>
      </c>
      <c r="I44" s="8">
        <f t="shared" si="8"/>
        <v>366666.66666666669</v>
      </c>
      <c r="J44" s="8">
        <f t="shared" si="9"/>
        <v>366666.66666666669</v>
      </c>
      <c r="K44" s="8">
        <v>1100000</v>
      </c>
      <c r="L44" s="7"/>
    </row>
    <row r="45" spans="1:12" ht="27" customHeight="1" x14ac:dyDescent="0.25">
      <c r="A45" s="6">
        <v>36</v>
      </c>
      <c r="B45" s="126" t="s">
        <v>48</v>
      </c>
      <c r="C45" s="7" t="s">
        <v>18</v>
      </c>
      <c r="D45" s="6">
        <v>25314</v>
      </c>
      <c r="E45" s="7" t="s">
        <v>218</v>
      </c>
      <c r="F45" s="6">
        <v>1</v>
      </c>
      <c r="G45" s="7" t="s">
        <v>19</v>
      </c>
      <c r="H45" s="8">
        <f t="shared" si="8"/>
        <v>100000</v>
      </c>
      <c r="I45" s="8">
        <f t="shared" si="8"/>
        <v>100000</v>
      </c>
      <c r="J45" s="8">
        <f t="shared" si="9"/>
        <v>100000</v>
      </c>
      <c r="K45" s="8">
        <v>300000</v>
      </c>
      <c r="L45" s="7"/>
    </row>
    <row r="46" spans="1:12" ht="27" customHeight="1" x14ac:dyDescent="0.25">
      <c r="A46" s="6">
        <v>37</v>
      </c>
      <c r="B46" s="126" t="s">
        <v>49</v>
      </c>
      <c r="C46" s="7" t="s">
        <v>18</v>
      </c>
      <c r="D46" s="6">
        <v>25315</v>
      </c>
      <c r="E46" s="7" t="s">
        <v>218</v>
      </c>
      <c r="F46" s="6">
        <v>1</v>
      </c>
      <c r="G46" s="7" t="s">
        <v>19</v>
      </c>
      <c r="H46" s="8">
        <f t="shared" si="8"/>
        <v>166666.66666666666</v>
      </c>
      <c r="I46" s="8">
        <f t="shared" si="8"/>
        <v>166666.66666666666</v>
      </c>
      <c r="J46" s="8">
        <f t="shared" si="9"/>
        <v>166666.66666666666</v>
      </c>
      <c r="K46" s="8">
        <v>500000</v>
      </c>
      <c r="L46" s="7"/>
    </row>
    <row r="47" spans="1:12" ht="27" customHeight="1" x14ac:dyDescent="0.25">
      <c r="A47" s="6">
        <v>38</v>
      </c>
      <c r="B47" s="126" t="s">
        <v>50</v>
      </c>
      <c r="C47" s="7" t="s">
        <v>18</v>
      </c>
      <c r="D47" s="6">
        <v>27111</v>
      </c>
      <c r="E47" s="7" t="s">
        <v>218</v>
      </c>
      <c r="F47" s="6">
        <v>1</v>
      </c>
      <c r="G47" s="7" t="s">
        <v>19</v>
      </c>
      <c r="H47" s="8">
        <f t="shared" si="8"/>
        <v>133333.33333333334</v>
      </c>
      <c r="I47" s="8">
        <f t="shared" si="8"/>
        <v>133333.33333333334</v>
      </c>
      <c r="J47" s="8">
        <f t="shared" si="9"/>
        <v>133333.33333333334</v>
      </c>
      <c r="K47" s="8">
        <v>400000</v>
      </c>
      <c r="L47" s="7"/>
    </row>
    <row r="48" spans="1:12" ht="27" customHeight="1" x14ac:dyDescent="0.25">
      <c r="A48" s="6">
        <v>39</v>
      </c>
      <c r="B48" s="126" t="s">
        <v>51</v>
      </c>
      <c r="C48" s="7" t="s">
        <v>18</v>
      </c>
      <c r="D48" s="6">
        <v>28141</v>
      </c>
      <c r="E48" s="7" t="s">
        <v>218</v>
      </c>
      <c r="F48" s="6">
        <v>1</v>
      </c>
      <c r="G48" s="7" t="s">
        <v>19</v>
      </c>
      <c r="H48" s="8">
        <f t="shared" si="8"/>
        <v>8000</v>
      </c>
      <c r="I48" s="8">
        <f t="shared" si="8"/>
        <v>8000</v>
      </c>
      <c r="J48" s="8">
        <f t="shared" si="9"/>
        <v>8000</v>
      </c>
      <c r="K48" s="8">
        <v>24000</v>
      </c>
      <c r="L48" s="7"/>
    </row>
    <row r="49" spans="1:14" ht="27" customHeight="1" x14ac:dyDescent="0.25">
      <c r="A49" s="6">
        <v>40</v>
      </c>
      <c r="B49" s="126" t="s">
        <v>52</v>
      </c>
      <c r="C49" s="7" t="s">
        <v>18</v>
      </c>
      <c r="D49" s="6">
        <v>28142</v>
      </c>
      <c r="E49" s="7" t="s">
        <v>218</v>
      </c>
      <c r="F49" s="6">
        <v>1</v>
      </c>
      <c r="G49" s="7" t="s">
        <v>19</v>
      </c>
      <c r="H49" s="8">
        <f t="shared" si="8"/>
        <v>400000</v>
      </c>
      <c r="I49" s="8">
        <f t="shared" si="8"/>
        <v>400000</v>
      </c>
      <c r="J49" s="8">
        <f t="shared" si="9"/>
        <v>400000</v>
      </c>
      <c r="K49" s="8">
        <v>1200000</v>
      </c>
      <c r="L49" s="7"/>
    </row>
    <row r="50" spans="1:14" ht="27" customHeight="1" x14ac:dyDescent="0.25">
      <c r="A50" s="6">
        <v>41</v>
      </c>
      <c r="B50" s="126" t="s">
        <v>53</v>
      </c>
      <c r="C50" s="7" t="s">
        <v>18</v>
      </c>
      <c r="D50" s="71">
        <v>28143</v>
      </c>
      <c r="E50" s="7" t="s">
        <v>218</v>
      </c>
      <c r="F50" s="6">
        <v>1</v>
      </c>
      <c r="G50" s="7" t="s">
        <v>19</v>
      </c>
      <c r="H50" s="8">
        <f t="shared" ref="H50:I74" si="10">I50</f>
        <v>136666.66666666666</v>
      </c>
      <c r="I50" s="8">
        <f t="shared" si="10"/>
        <v>136666.66666666666</v>
      </c>
      <c r="J50" s="8">
        <f t="shared" si="9"/>
        <v>136666.66666666666</v>
      </c>
      <c r="K50" s="9">
        <v>410000</v>
      </c>
      <c r="L50" s="7"/>
    </row>
    <row r="51" spans="1:14" ht="27" customHeight="1" x14ac:dyDescent="0.25">
      <c r="A51" s="6">
        <v>42</v>
      </c>
      <c r="B51" s="126" t="s">
        <v>54</v>
      </c>
      <c r="C51" s="7" t="s">
        <v>18</v>
      </c>
      <c r="D51" s="6">
        <v>28149</v>
      </c>
      <c r="E51" s="7" t="s">
        <v>218</v>
      </c>
      <c r="F51" s="6">
        <v>1</v>
      </c>
      <c r="G51" s="7" t="s">
        <v>19</v>
      </c>
      <c r="H51" s="8">
        <f t="shared" si="10"/>
        <v>66666.666666666672</v>
      </c>
      <c r="I51" s="8">
        <f t="shared" si="10"/>
        <v>66666.666666666672</v>
      </c>
      <c r="J51" s="8">
        <f t="shared" si="9"/>
        <v>66666.666666666672</v>
      </c>
      <c r="K51" s="8">
        <v>200000</v>
      </c>
      <c r="L51" s="7"/>
    </row>
    <row r="52" spans="1:14" ht="27" customHeight="1" x14ac:dyDescent="0.25">
      <c r="A52" s="6">
        <v>43</v>
      </c>
      <c r="B52" s="126" t="s">
        <v>207</v>
      </c>
      <c r="C52" s="7" t="s">
        <v>18</v>
      </c>
      <c r="D52" s="6">
        <v>22522</v>
      </c>
      <c r="E52" s="7" t="s">
        <v>218</v>
      </c>
      <c r="F52" s="6">
        <v>1</v>
      </c>
      <c r="G52" s="7" t="s">
        <v>19</v>
      </c>
      <c r="H52" s="8">
        <f t="shared" si="10"/>
        <v>133333.33333333334</v>
      </c>
      <c r="I52" s="8">
        <f t="shared" si="10"/>
        <v>133333.33333333334</v>
      </c>
      <c r="J52" s="8">
        <f t="shared" si="9"/>
        <v>133333.33333333334</v>
      </c>
      <c r="K52" s="8">
        <v>400000</v>
      </c>
      <c r="L52" s="7"/>
    </row>
    <row r="53" spans="1:14" ht="40.5" customHeight="1" x14ac:dyDescent="0.25">
      <c r="A53" s="6">
        <v>44</v>
      </c>
      <c r="B53" s="126" t="s">
        <v>208</v>
      </c>
      <c r="C53" s="7" t="s">
        <v>18</v>
      </c>
      <c r="D53" s="6">
        <v>22522</v>
      </c>
      <c r="E53" s="7" t="s">
        <v>218</v>
      </c>
      <c r="F53" s="6">
        <v>1</v>
      </c>
      <c r="G53" s="7" t="s">
        <v>19</v>
      </c>
      <c r="H53" s="8">
        <f t="shared" si="10"/>
        <v>115333.33333333333</v>
      </c>
      <c r="I53" s="8">
        <f t="shared" si="10"/>
        <v>115333.33333333333</v>
      </c>
      <c r="J53" s="8">
        <f t="shared" si="9"/>
        <v>115333.33333333333</v>
      </c>
      <c r="K53" s="8">
        <f>406000-60000</f>
        <v>346000</v>
      </c>
      <c r="L53" s="7"/>
    </row>
    <row r="54" spans="1:14" ht="27" customHeight="1" x14ac:dyDescent="0.25">
      <c r="A54" s="6">
        <v>45</v>
      </c>
      <c r="B54" s="126" t="s">
        <v>209</v>
      </c>
      <c r="C54" s="7" t="s">
        <v>18</v>
      </c>
      <c r="D54" s="6">
        <v>22522</v>
      </c>
      <c r="E54" s="7" t="s">
        <v>218</v>
      </c>
      <c r="F54" s="6">
        <v>1</v>
      </c>
      <c r="G54" s="7" t="s">
        <v>19</v>
      </c>
      <c r="H54" s="8">
        <f t="shared" si="10"/>
        <v>133333.33333333334</v>
      </c>
      <c r="I54" s="8">
        <f t="shared" si="10"/>
        <v>133333.33333333334</v>
      </c>
      <c r="J54" s="8">
        <f t="shared" si="9"/>
        <v>133333.33333333334</v>
      </c>
      <c r="K54" s="8">
        <v>400000</v>
      </c>
      <c r="L54" s="7"/>
    </row>
    <row r="55" spans="1:14" ht="27" customHeight="1" x14ac:dyDescent="0.25">
      <c r="A55" s="6">
        <v>46</v>
      </c>
      <c r="B55" s="126" t="s">
        <v>210</v>
      </c>
      <c r="C55" s="7" t="s">
        <v>18</v>
      </c>
      <c r="D55" s="6">
        <v>22522</v>
      </c>
      <c r="E55" s="7" t="s">
        <v>218</v>
      </c>
      <c r="F55" s="6">
        <v>1</v>
      </c>
      <c r="G55" s="7" t="s">
        <v>19</v>
      </c>
      <c r="H55" s="8">
        <f t="shared" si="10"/>
        <v>66666.666666666672</v>
      </c>
      <c r="I55" s="8">
        <f t="shared" si="10"/>
        <v>66666.666666666672</v>
      </c>
      <c r="J55" s="8">
        <f t="shared" si="9"/>
        <v>66666.666666666672</v>
      </c>
      <c r="K55" s="8">
        <v>200000</v>
      </c>
      <c r="L55" s="7"/>
    </row>
    <row r="56" spans="1:14" ht="27" customHeight="1" x14ac:dyDescent="0.25">
      <c r="A56" s="6">
        <v>47</v>
      </c>
      <c r="B56" s="126" t="s">
        <v>213</v>
      </c>
      <c r="C56" s="7" t="s">
        <v>18</v>
      </c>
      <c r="D56" s="6">
        <v>22522</v>
      </c>
      <c r="E56" s="7" t="s">
        <v>218</v>
      </c>
      <c r="F56" s="6">
        <v>1</v>
      </c>
      <c r="G56" s="7" t="s">
        <v>19</v>
      </c>
      <c r="H56" s="8">
        <f>I56</f>
        <v>133334.33333333334</v>
      </c>
      <c r="I56" s="8">
        <f>J56</f>
        <v>133334.33333333334</v>
      </c>
      <c r="J56" s="8">
        <f>K56/3</f>
        <v>133334.33333333334</v>
      </c>
      <c r="K56" s="8">
        <v>400003</v>
      </c>
      <c r="L56" s="7"/>
    </row>
    <row r="57" spans="1:14" ht="40.5" customHeight="1" x14ac:dyDescent="0.25">
      <c r="A57" s="6">
        <v>48</v>
      </c>
      <c r="B57" s="126" t="s">
        <v>208</v>
      </c>
      <c r="C57" s="7" t="s">
        <v>18</v>
      </c>
      <c r="D57" s="6">
        <v>22522</v>
      </c>
      <c r="E57" s="7" t="s">
        <v>741</v>
      </c>
      <c r="F57" s="6">
        <v>1</v>
      </c>
      <c r="G57" s="7" t="s">
        <v>19</v>
      </c>
      <c r="H57" s="8">
        <f t="shared" ref="H57" si="11">I57</f>
        <v>166666.66666666666</v>
      </c>
      <c r="I57" s="8">
        <f t="shared" ref="I57" si="12">J57</f>
        <v>166666.66666666666</v>
      </c>
      <c r="J57" s="8">
        <f t="shared" ref="J57" si="13">K57/3</f>
        <v>166666.66666666666</v>
      </c>
      <c r="K57" s="8">
        <v>500000</v>
      </c>
      <c r="L57" s="7"/>
    </row>
    <row r="58" spans="1:14" s="113" customFormat="1" ht="27" customHeight="1" x14ac:dyDescent="0.25">
      <c r="A58" s="6">
        <v>49</v>
      </c>
      <c r="B58" s="126" t="s">
        <v>211</v>
      </c>
      <c r="C58" s="72" t="s">
        <v>18</v>
      </c>
      <c r="D58" s="71">
        <v>22522</v>
      </c>
      <c r="E58" s="72" t="s">
        <v>741</v>
      </c>
      <c r="F58" s="71">
        <v>1</v>
      </c>
      <c r="G58" s="72" t="s">
        <v>19</v>
      </c>
      <c r="H58" s="9">
        <f t="shared" si="10"/>
        <v>133333.33333333334</v>
      </c>
      <c r="I58" s="9">
        <f t="shared" si="10"/>
        <v>133333.33333333334</v>
      </c>
      <c r="J58" s="9">
        <f t="shared" si="9"/>
        <v>133333.33333333334</v>
      </c>
      <c r="K58" s="9">
        <v>400000</v>
      </c>
      <c r="L58" s="72"/>
    </row>
    <row r="59" spans="1:14" s="149" customFormat="1" ht="27" customHeight="1" x14ac:dyDescent="0.45">
      <c r="A59" s="6">
        <v>50</v>
      </c>
      <c r="B59" s="126" t="s">
        <v>335</v>
      </c>
      <c r="C59" s="72" t="s">
        <v>18</v>
      </c>
      <c r="D59" s="71">
        <v>28911</v>
      </c>
      <c r="E59" s="72" t="s">
        <v>741</v>
      </c>
      <c r="F59" s="9"/>
      <c r="G59" s="9" t="s">
        <v>19</v>
      </c>
      <c r="H59" s="9">
        <f t="shared" si="10"/>
        <v>624666.66666666663</v>
      </c>
      <c r="I59" s="9">
        <f t="shared" si="10"/>
        <v>624666.66666666663</v>
      </c>
      <c r="J59" s="9">
        <f t="shared" si="9"/>
        <v>624666.66666666663</v>
      </c>
      <c r="K59" s="9">
        <v>1874000</v>
      </c>
      <c r="L59" s="91"/>
      <c r="N59" s="174"/>
    </row>
    <row r="60" spans="1:14" s="113" customFormat="1" ht="27" customHeight="1" x14ac:dyDescent="0.25">
      <c r="A60" s="6">
        <v>51</v>
      </c>
      <c r="B60" s="126" t="s">
        <v>36</v>
      </c>
      <c r="C60" s="72" t="s">
        <v>18</v>
      </c>
      <c r="D60" s="71">
        <v>22319</v>
      </c>
      <c r="E60" s="72" t="s">
        <v>741</v>
      </c>
      <c r="F60" s="71">
        <v>1</v>
      </c>
      <c r="G60" s="72" t="s">
        <v>19</v>
      </c>
      <c r="H60" s="9">
        <f t="shared" ref="H60:I62" si="14">I60</f>
        <v>100000</v>
      </c>
      <c r="I60" s="9">
        <f t="shared" si="14"/>
        <v>100000</v>
      </c>
      <c r="J60" s="9">
        <f>K60/3</f>
        <v>100000</v>
      </c>
      <c r="K60" s="9">
        <v>300000</v>
      </c>
      <c r="L60" s="72"/>
    </row>
    <row r="61" spans="1:14" s="113" customFormat="1" ht="27" customHeight="1" x14ac:dyDescent="0.25">
      <c r="A61" s="6">
        <v>52</v>
      </c>
      <c r="B61" s="126" t="s">
        <v>37</v>
      </c>
      <c r="C61" s="72" t="s">
        <v>18</v>
      </c>
      <c r="D61" s="71">
        <v>22411</v>
      </c>
      <c r="E61" s="72" t="s">
        <v>741</v>
      </c>
      <c r="F61" s="71">
        <v>1</v>
      </c>
      <c r="G61" s="72" t="s">
        <v>19</v>
      </c>
      <c r="H61" s="9">
        <f t="shared" si="14"/>
        <v>166666.66666666666</v>
      </c>
      <c r="I61" s="9">
        <f t="shared" si="14"/>
        <v>166666.66666666666</v>
      </c>
      <c r="J61" s="9">
        <f>K61/3</f>
        <v>166666.66666666666</v>
      </c>
      <c r="K61" s="9">
        <v>500000</v>
      </c>
      <c r="L61" s="72"/>
    </row>
    <row r="62" spans="1:14" s="113" customFormat="1" ht="27" customHeight="1" x14ac:dyDescent="0.25">
      <c r="A62" s="6">
        <v>53</v>
      </c>
      <c r="B62" s="126" t="s">
        <v>215</v>
      </c>
      <c r="C62" s="72" t="s">
        <v>18</v>
      </c>
      <c r="D62" s="71">
        <v>22414</v>
      </c>
      <c r="E62" s="72" t="s">
        <v>741</v>
      </c>
      <c r="F62" s="71">
        <v>1</v>
      </c>
      <c r="G62" s="72" t="s">
        <v>19</v>
      </c>
      <c r="H62" s="9">
        <f t="shared" si="14"/>
        <v>400000</v>
      </c>
      <c r="I62" s="9">
        <f t="shared" si="14"/>
        <v>400000</v>
      </c>
      <c r="J62" s="9">
        <f>K62/3</f>
        <v>400000</v>
      </c>
      <c r="K62" s="9">
        <v>1200000</v>
      </c>
      <c r="L62" s="72"/>
    </row>
    <row r="63" spans="1:14" ht="27" customHeight="1" x14ac:dyDescent="0.25">
      <c r="A63" s="6">
        <v>54</v>
      </c>
      <c r="B63" s="126" t="s">
        <v>214</v>
      </c>
      <c r="C63" s="7" t="s">
        <v>18</v>
      </c>
      <c r="D63" s="6">
        <v>22522</v>
      </c>
      <c r="E63" s="7" t="s">
        <v>741</v>
      </c>
      <c r="F63" s="6">
        <v>1</v>
      </c>
      <c r="G63" s="7" t="s">
        <v>19</v>
      </c>
      <c r="H63" s="8">
        <f t="shared" ref="H63:I71" si="15">I63</f>
        <v>133333.33333333334</v>
      </c>
      <c r="I63" s="8">
        <f t="shared" si="15"/>
        <v>133333.33333333334</v>
      </c>
      <c r="J63" s="8">
        <f t="shared" ref="J63:J71" si="16">K63/3</f>
        <v>133333.33333333334</v>
      </c>
      <c r="K63" s="8">
        <v>400000</v>
      </c>
      <c r="L63" s="7"/>
      <c r="N63" s="16"/>
    </row>
    <row r="64" spans="1:14" ht="27" customHeight="1" x14ac:dyDescent="0.25">
      <c r="A64" s="6">
        <v>55</v>
      </c>
      <c r="B64" s="126" t="s">
        <v>212</v>
      </c>
      <c r="C64" s="7" t="s">
        <v>18</v>
      </c>
      <c r="D64" s="6">
        <v>22522</v>
      </c>
      <c r="E64" s="7" t="s">
        <v>741</v>
      </c>
      <c r="F64" s="6">
        <v>1</v>
      </c>
      <c r="G64" s="7" t="s">
        <v>19</v>
      </c>
      <c r="H64" s="8">
        <f t="shared" si="15"/>
        <v>333333.33333333331</v>
      </c>
      <c r="I64" s="8">
        <f t="shared" si="15"/>
        <v>333333.33333333331</v>
      </c>
      <c r="J64" s="8">
        <f t="shared" si="16"/>
        <v>333333.33333333331</v>
      </c>
      <c r="K64" s="9">
        <v>1000000</v>
      </c>
      <c r="L64" s="7"/>
    </row>
    <row r="65" spans="1:15" ht="27" customHeight="1" x14ac:dyDescent="0.25">
      <c r="A65" s="6">
        <v>56</v>
      </c>
      <c r="B65" s="126" t="s">
        <v>38</v>
      </c>
      <c r="C65" s="7" t="s">
        <v>18</v>
      </c>
      <c r="D65" s="6">
        <v>22413</v>
      </c>
      <c r="E65" s="7" t="s">
        <v>741</v>
      </c>
      <c r="F65" s="6">
        <v>1</v>
      </c>
      <c r="G65" s="7" t="s">
        <v>19</v>
      </c>
      <c r="H65" s="8">
        <f t="shared" si="15"/>
        <v>3300000</v>
      </c>
      <c r="I65" s="8">
        <f t="shared" si="15"/>
        <v>3300000</v>
      </c>
      <c r="J65" s="8">
        <f t="shared" si="16"/>
        <v>3300000</v>
      </c>
      <c r="K65" s="9">
        <v>9900000</v>
      </c>
      <c r="L65" s="7"/>
    </row>
    <row r="66" spans="1:15" ht="27" customHeight="1" x14ac:dyDescent="0.25">
      <c r="A66" s="6">
        <v>57</v>
      </c>
      <c r="B66" s="126" t="s">
        <v>40</v>
      </c>
      <c r="C66" s="7" t="s">
        <v>18</v>
      </c>
      <c r="D66" s="6">
        <v>22511</v>
      </c>
      <c r="E66" s="7" t="s">
        <v>741</v>
      </c>
      <c r="F66" s="6">
        <v>1</v>
      </c>
      <c r="G66" s="7" t="s">
        <v>19</v>
      </c>
      <c r="H66" s="8">
        <f t="shared" si="15"/>
        <v>100000</v>
      </c>
      <c r="I66" s="8">
        <f t="shared" si="15"/>
        <v>100000</v>
      </c>
      <c r="J66" s="8">
        <f t="shared" si="16"/>
        <v>100000</v>
      </c>
      <c r="K66" s="8">
        <v>300000</v>
      </c>
      <c r="L66" s="7"/>
    </row>
    <row r="67" spans="1:15" ht="27" customHeight="1" x14ac:dyDescent="0.25">
      <c r="A67" s="6">
        <v>58</v>
      </c>
      <c r="B67" s="126" t="s">
        <v>41</v>
      </c>
      <c r="C67" s="7" t="s">
        <v>18</v>
      </c>
      <c r="D67" s="6">
        <v>22522</v>
      </c>
      <c r="E67" s="7" t="s">
        <v>741</v>
      </c>
      <c r="F67" s="6">
        <v>1</v>
      </c>
      <c r="G67" s="7" t="s">
        <v>19</v>
      </c>
      <c r="H67" s="8">
        <f t="shared" si="15"/>
        <v>700000</v>
      </c>
      <c r="I67" s="8">
        <f t="shared" si="15"/>
        <v>700000</v>
      </c>
      <c r="J67" s="8">
        <f t="shared" si="16"/>
        <v>700000</v>
      </c>
      <c r="K67" s="9">
        <v>2100000</v>
      </c>
      <c r="L67" s="7"/>
    </row>
    <row r="68" spans="1:15" ht="27" customHeight="1" x14ac:dyDescent="0.25">
      <c r="A68" s="6">
        <v>59</v>
      </c>
      <c r="B68" s="126" t="s">
        <v>39</v>
      </c>
      <c r="C68" s="7" t="s">
        <v>18</v>
      </c>
      <c r="D68" s="6">
        <v>22419</v>
      </c>
      <c r="E68" s="7" t="s">
        <v>741</v>
      </c>
      <c r="F68" s="6">
        <v>1</v>
      </c>
      <c r="G68" s="7" t="s">
        <v>19</v>
      </c>
      <c r="H68" s="8">
        <f t="shared" si="15"/>
        <v>200000</v>
      </c>
      <c r="I68" s="8">
        <f t="shared" si="15"/>
        <v>200000</v>
      </c>
      <c r="J68" s="8">
        <f t="shared" si="16"/>
        <v>200000</v>
      </c>
      <c r="K68" s="8">
        <v>600000</v>
      </c>
      <c r="L68" s="7"/>
    </row>
    <row r="69" spans="1:15" ht="27" customHeight="1" x14ac:dyDescent="0.25">
      <c r="A69" s="6">
        <v>60</v>
      </c>
      <c r="B69" s="126" t="s">
        <v>473</v>
      </c>
      <c r="C69" s="7" t="s">
        <v>18</v>
      </c>
      <c r="D69" s="6">
        <v>22413</v>
      </c>
      <c r="E69" s="7" t="s">
        <v>741</v>
      </c>
      <c r="F69" s="6">
        <v>1</v>
      </c>
      <c r="G69" s="7" t="s">
        <v>19</v>
      </c>
      <c r="H69" s="8">
        <f t="shared" si="15"/>
        <v>3300000</v>
      </c>
      <c r="I69" s="8">
        <f t="shared" si="15"/>
        <v>3300000</v>
      </c>
      <c r="J69" s="8">
        <f t="shared" si="16"/>
        <v>3300000</v>
      </c>
      <c r="K69" s="8">
        <v>9900000</v>
      </c>
      <c r="L69" s="7"/>
    </row>
    <row r="70" spans="1:15" ht="27" customHeight="1" x14ac:dyDescent="0.25">
      <c r="A70" s="6">
        <v>61</v>
      </c>
      <c r="B70" s="126" t="s">
        <v>976</v>
      </c>
      <c r="C70" s="7" t="s">
        <v>18</v>
      </c>
      <c r="D70" s="6">
        <v>21214</v>
      </c>
      <c r="E70" s="7" t="s">
        <v>741</v>
      </c>
      <c r="F70" s="6">
        <v>1</v>
      </c>
      <c r="G70" s="7" t="s">
        <v>19</v>
      </c>
      <c r="H70" s="8">
        <f t="shared" si="15"/>
        <v>833333.33333333337</v>
      </c>
      <c r="I70" s="8">
        <f t="shared" si="15"/>
        <v>833333.33333333337</v>
      </c>
      <c r="J70" s="8">
        <f t="shared" si="16"/>
        <v>833333.33333333337</v>
      </c>
      <c r="K70" s="9">
        <v>2500000</v>
      </c>
      <c r="L70" s="7"/>
    </row>
    <row r="71" spans="1:15" ht="27" customHeight="1" x14ac:dyDescent="0.25">
      <c r="A71" s="6">
        <v>62</v>
      </c>
      <c r="B71" s="126" t="s">
        <v>23</v>
      </c>
      <c r="C71" s="7" t="s">
        <v>18</v>
      </c>
      <c r="D71" s="6">
        <v>21135</v>
      </c>
      <c r="E71" s="7" t="s">
        <v>741</v>
      </c>
      <c r="F71" s="6">
        <v>1</v>
      </c>
      <c r="G71" s="7" t="s">
        <v>19</v>
      </c>
      <c r="H71" s="8">
        <f t="shared" si="15"/>
        <v>378000</v>
      </c>
      <c r="I71" s="8">
        <f t="shared" si="15"/>
        <v>378000</v>
      </c>
      <c r="J71" s="8">
        <f t="shared" si="16"/>
        <v>378000</v>
      </c>
      <c r="K71" s="9">
        <v>1134000</v>
      </c>
      <c r="L71" s="7"/>
    </row>
    <row r="72" spans="1:15" s="37" customFormat="1" ht="27" customHeight="1" x14ac:dyDescent="0.45">
      <c r="A72" s="6">
        <v>63</v>
      </c>
      <c r="B72" s="126" t="s">
        <v>977</v>
      </c>
      <c r="C72" s="7" t="s">
        <v>18</v>
      </c>
      <c r="D72" s="6">
        <v>22522</v>
      </c>
      <c r="E72" s="8" t="s">
        <v>741</v>
      </c>
      <c r="F72" s="6">
        <v>1</v>
      </c>
      <c r="G72" s="8" t="s">
        <v>19</v>
      </c>
      <c r="H72" s="8">
        <f t="shared" si="10"/>
        <v>133333.33333333334</v>
      </c>
      <c r="I72" s="8">
        <f t="shared" si="10"/>
        <v>133333.33333333334</v>
      </c>
      <c r="J72" s="8">
        <f t="shared" si="9"/>
        <v>133333.33333333334</v>
      </c>
      <c r="K72" s="8">
        <v>400000</v>
      </c>
      <c r="L72" s="41"/>
    </row>
    <row r="73" spans="1:15" s="37" customFormat="1" ht="27" customHeight="1" x14ac:dyDescent="0.45">
      <c r="A73" s="6">
        <v>64</v>
      </c>
      <c r="B73" s="126" t="s">
        <v>899</v>
      </c>
      <c r="C73" s="7" t="s">
        <v>18</v>
      </c>
      <c r="D73" s="6">
        <v>22522</v>
      </c>
      <c r="E73" s="41" t="s">
        <v>741</v>
      </c>
      <c r="F73" s="6">
        <v>1</v>
      </c>
      <c r="G73" s="7" t="s">
        <v>19</v>
      </c>
      <c r="H73" s="8">
        <f t="shared" si="10"/>
        <v>100000</v>
      </c>
      <c r="I73" s="8">
        <f t="shared" si="10"/>
        <v>100000</v>
      </c>
      <c r="J73" s="8">
        <f t="shared" si="9"/>
        <v>100000</v>
      </c>
      <c r="K73" s="9">
        <v>300000</v>
      </c>
      <c r="L73" s="41"/>
    </row>
    <row r="74" spans="1:15" s="37" customFormat="1" ht="27" customHeight="1" x14ac:dyDescent="0.45">
      <c r="A74" s="6">
        <v>65</v>
      </c>
      <c r="B74" s="126" t="s">
        <v>491</v>
      </c>
      <c r="C74" s="61">
        <v>1</v>
      </c>
      <c r="D74" s="6">
        <v>25311</v>
      </c>
      <c r="E74" s="40" t="s">
        <v>741</v>
      </c>
      <c r="F74" s="6">
        <v>1</v>
      </c>
      <c r="G74" s="7" t="s">
        <v>19</v>
      </c>
      <c r="H74" s="8">
        <f t="shared" si="10"/>
        <v>100000</v>
      </c>
      <c r="I74" s="8">
        <f t="shared" si="10"/>
        <v>100000</v>
      </c>
      <c r="J74" s="8">
        <f t="shared" si="9"/>
        <v>100000</v>
      </c>
      <c r="K74" s="8">
        <v>300000</v>
      </c>
      <c r="L74" s="41"/>
    </row>
    <row r="75" spans="1:15" ht="23.25" customHeight="1" x14ac:dyDescent="0.25">
      <c r="A75" s="302" t="s">
        <v>206</v>
      </c>
      <c r="B75" s="302"/>
      <c r="C75" s="302"/>
      <c r="D75" s="302"/>
      <c r="E75" s="302"/>
      <c r="F75" s="302"/>
      <c r="G75" s="302"/>
      <c r="H75" s="13">
        <f>SUM(H10:H74)</f>
        <v>30802170.999999996</v>
      </c>
      <c r="I75" s="13">
        <f t="shared" ref="I75:K75" si="17">SUM(I10:I74)</f>
        <v>30807170.999999996</v>
      </c>
      <c r="J75" s="13">
        <f t="shared" si="17"/>
        <v>30807170.999999996</v>
      </c>
      <c r="K75" s="13">
        <f t="shared" si="17"/>
        <v>92416513</v>
      </c>
      <c r="L75" s="256"/>
    </row>
    <row r="76" spans="1:15" ht="23.25" customHeight="1" x14ac:dyDescent="0.25">
      <c r="A76" s="257"/>
      <c r="B76" s="257"/>
      <c r="C76" s="257"/>
      <c r="D76" s="257"/>
      <c r="E76" s="257"/>
      <c r="F76" s="257"/>
      <c r="G76" s="257"/>
      <c r="H76" s="258"/>
      <c r="I76" s="258"/>
      <c r="J76" s="258"/>
      <c r="K76" s="258"/>
      <c r="L76" s="177"/>
      <c r="M76" s="259"/>
      <c r="N76" s="259"/>
      <c r="O76" s="259"/>
    </row>
    <row r="77" spans="1:15" ht="23.25" customHeight="1" x14ac:dyDescent="0.25">
      <c r="A77" s="257"/>
      <c r="B77" s="257"/>
      <c r="C77" s="257"/>
      <c r="D77" s="257"/>
      <c r="E77" s="257"/>
      <c r="F77" s="257"/>
      <c r="G77" s="257"/>
      <c r="H77" s="258"/>
      <c r="I77" s="258"/>
      <c r="J77" s="258"/>
      <c r="K77" s="258"/>
      <c r="L77" s="177"/>
      <c r="M77" s="259"/>
      <c r="N77" s="259"/>
      <c r="O77" s="259"/>
    </row>
    <row r="78" spans="1:15" ht="23.25" customHeight="1" x14ac:dyDescent="0.25">
      <c r="A78" s="257"/>
      <c r="B78" s="257"/>
      <c r="C78" s="257"/>
      <c r="D78" s="257"/>
      <c r="E78" s="257"/>
      <c r="F78" s="257"/>
      <c r="G78" s="257"/>
      <c r="H78" s="258"/>
      <c r="I78" s="258"/>
      <c r="J78" s="258"/>
      <c r="K78" s="258"/>
      <c r="L78" s="177"/>
      <c r="M78" s="259"/>
      <c r="N78" s="259"/>
      <c r="O78" s="259"/>
    </row>
    <row r="79" spans="1:15" ht="23.25" customHeight="1" x14ac:dyDescent="0.25">
      <c r="A79" s="257"/>
      <c r="B79" s="257"/>
      <c r="C79" s="257"/>
      <c r="D79" s="257"/>
      <c r="E79" s="257"/>
      <c r="F79" s="257"/>
      <c r="G79" s="257"/>
      <c r="H79" s="258"/>
      <c r="I79" s="258"/>
      <c r="J79" s="258"/>
      <c r="K79" s="258"/>
      <c r="L79" s="177"/>
      <c r="M79" s="259"/>
      <c r="N79" s="259"/>
      <c r="O79" s="259"/>
    </row>
    <row r="80" spans="1:15" ht="23.25" customHeight="1" x14ac:dyDescent="0.25">
      <c r="A80" s="257"/>
      <c r="B80" s="257"/>
      <c r="C80" s="257"/>
      <c r="D80" s="257"/>
      <c r="E80" s="257"/>
      <c r="F80" s="257"/>
      <c r="G80" s="257"/>
      <c r="H80" s="258"/>
      <c r="I80" s="258"/>
      <c r="J80" s="258"/>
      <c r="K80" s="258"/>
      <c r="L80" s="177"/>
      <c r="M80" s="259"/>
      <c r="N80" s="259"/>
      <c r="O80" s="259"/>
    </row>
    <row r="81" spans="1:15" ht="23.25" customHeight="1" x14ac:dyDescent="0.25">
      <c r="A81" s="257"/>
      <c r="B81" s="257"/>
      <c r="C81" s="257"/>
      <c r="D81" s="257"/>
      <c r="E81" s="257"/>
      <c r="F81" s="257"/>
      <c r="G81" s="257"/>
      <c r="H81" s="258"/>
      <c r="I81" s="258"/>
      <c r="J81" s="258"/>
      <c r="K81" s="258"/>
      <c r="L81" s="177"/>
      <c r="M81" s="259"/>
      <c r="N81" s="259"/>
      <c r="O81" s="259"/>
    </row>
    <row r="82" spans="1:15" ht="23.25" customHeight="1" x14ac:dyDescent="0.25">
      <c r="A82" s="257"/>
      <c r="B82" s="257"/>
      <c r="C82" s="257"/>
      <c r="D82" s="257"/>
      <c r="E82" s="257"/>
      <c r="F82" s="257"/>
      <c r="G82" s="257"/>
      <c r="H82" s="258"/>
      <c r="I82" s="258"/>
      <c r="J82" s="258"/>
      <c r="K82" s="258"/>
      <c r="L82" s="177"/>
      <c r="M82" s="259"/>
      <c r="N82" s="259"/>
      <c r="O82" s="259"/>
    </row>
    <row r="83" spans="1:15" ht="23.25" customHeight="1" x14ac:dyDescent="0.25">
      <c r="A83" s="257"/>
      <c r="B83" s="257"/>
      <c r="C83" s="257"/>
      <c r="D83" s="257"/>
      <c r="E83" s="257"/>
      <c r="F83" s="257"/>
      <c r="G83" s="257"/>
      <c r="H83" s="258"/>
      <c r="I83" s="258"/>
      <c r="J83" s="258"/>
      <c r="K83" s="258"/>
      <c r="L83" s="177"/>
      <c r="M83" s="259"/>
      <c r="N83" s="259"/>
      <c r="O83" s="259"/>
    </row>
    <row r="84" spans="1:15" ht="23.25" customHeight="1" x14ac:dyDescent="0.25">
      <c r="A84" s="257"/>
      <c r="B84" s="257"/>
      <c r="C84" s="257"/>
      <c r="D84" s="257"/>
      <c r="E84" s="257"/>
      <c r="F84" s="257"/>
      <c r="G84" s="257"/>
      <c r="H84" s="258"/>
      <c r="I84" s="258"/>
      <c r="J84" s="258"/>
      <c r="K84" s="258"/>
      <c r="L84" s="177"/>
      <c r="M84" s="259"/>
      <c r="N84" s="259"/>
      <c r="O84" s="259"/>
    </row>
    <row r="85" spans="1:15" ht="23.25" customHeight="1" x14ac:dyDescent="0.25">
      <c r="A85" s="257"/>
      <c r="B85" s="257"/>
      <c r="C85" s="257"/>
      <c r="D85" s="257"/>
      <c r="E85" s="257"/>
      <c r="F85" s="257"/>
      <c r="G85" s="257"/>
      <c r="H85" s="258"/>
      <c r="I85" s="258"/>
      <c r="J85" s="258"/>
      <c r="K85" s="258"/>
      <c r="L85" s="177"/>
      <c r="M85" s="259"/>
      <c r="N85" s="259"/>
      <c r="O85" s="259"/>
    </row>
    <row r="86" spans="1:15" ht="23.25" customHeight="1" x14ac:dyDescent="0.25">
      <c r="A86" s="257"/>
      <c r="B86" s="257"/>
      <c r="C86" s="257"/>
      <c r="D86" s="257"/>
      <c r="E86" s="257"/>
      <c r="F86" s="257"/>
      <c r="G86" s="257"/>
      <c r="H86" s="258"/>
      <c r="I86" s="258"/>
      <c r="J86" s="258"/>
      <c r="K86" s="258"/>
      <c r="L86" s="177"/>
      <c r="M86" s="259"/>
      <c r="N86" s="259"/>
      <c r="O86" s="259"/>
    </row>
    <row r="87" spans="1:15" ht="23.25" customHeight="1" x14ac:dyDescent="0.25">
      <c r="A87" s="257"/>
      <c r="B87" s="257"/>
      <c r="C87" s="257"/>
      <c r="D87" s="257"/>
      <c r="E87" s="257"/>
      <c r="F87" s="257"/>
      <c r="G87" s="257"/>
      <c r="H87" s="258"/>
      <c r="I87" s="258"/>
      <c r="J87" s="258"/>
      <c r="K87" s="258"/>
      <c r="L87" s="177"/>
      <c r="M87" s="259"/>
      <c r="N87" s="259"/>
      <c r="O87" s="259"/>
    </row>
    <row r="88" spans="1:15" ht="23.25" customHeight="1" x14ac:dyDescent="0.25">
      <c r="A88" s="257"/>
      <c r="B88" s="257"/>
      <c r="C88" s="257"/>
      <c r="D88" s="257"/>
      <c r="E88" s="257"/>
      <c r="F88" s="257"/>
      <c r="G88" s="257"/>
      <c r="H88" s="258"/>
      <c r="I88" s="258"/>
      <c r="J88" s="258"/>
      <c r="K88" s="258"/>
      <c r="L88" s="177"/>
      <c r="M88" s="259"/>
      <c r="N88" s="259"/>
      <c r="O88" s="259"/>
    </row>
    <row r="89" spans="1:15" ht="23.25" customHeight="1" x14ac:dyDescent="0.25">
      <c r="A89" s="257"/>
      <c r="B89" s="257"/>
      <c r="C89" s="257"/>
      <c r="D89" s="257"/>
      <c r="E89" s="257"/>
      <c r="F89" s="257"/>
      <c r="G89" s="257"/>
      <c r="H89" s="258"/>
      <c r="I89" s="258"/>
      <c r="J89" s="258"/>
      <c r="K89" s="258"/>
      <c r="L89" s="177"/>
      <c r="M89" s="259"/>
      <c r="N89" s="259"/>
      <c r="O89" s="259"/>
    </row>
    <row r="90" spans="1:15" ht="23.25" customHeight="1" x14ac:dyDescent="0.25">
      <c r="A90" s="257"/>
      <c r="B90" s="257"/>
      <c r="C90" s="257"/>
      <c r="D90" s="257"/>
      <c r="E90" s="257"/>
      <c r="F90" s="257"/>
      <c r="G90" s="257"/>
      <c r="H90" s="258"/>
      <c r="I90" s="258"/>
      <c r="J90" s="258"/>
      <c r="K90" s="258"/>
      <c r="L90" s="177"/>
      <c r="M90" s="259"/>
      <c r="N90" s="259"/>
      <c r="O90" s="259"/>
    </row>
    <row r="91" spans="1:15" ht="23.25" customHeight="1" x14ac:dyDescent="0.25">
      <c r="A91" s="257"/>
      <c r="B91" s="257"/>
      <c r="C91" s="257"/>
      <c r="D91" s="257"/>
      <c r="E91" s="257"/>
      <c r="F91" s="257"/>
      <c r="G91" s="257"/>
      <c r="H91" s="258"/>
      <c r="I91" s="258"/>
      <c r="J91" s="258"/>
      <c r="K91" s="258"/>
      <c r="L91" s="177"/>
      <c r="M91" s="259"/>
      <c r="N91" s="259"/>
      <c r="O91" s="259"/>
    </row>
    <row r="92" spans="1:15" x14ac:dyDescent="0.25">
      <c r="A92" s="296" t="s">
        <v>55</v>
      </c>
      <c r="B92" s="297"/>
      <c r="C92" s="297"/>
      <c r="D92" s="297"/>
      <c r="E92" s="297"/>
      <c r="F92" s="297"/>
      <c r="G92" s="297"/>
      <c r="H92" s="297"/>
      <c r="I92" s="297"/>
      <c r="J92" s="297"/>
      <c r="K92" s="297"/>
      <c r="L92" s="298"/>
    </row>
    <row r="93" spans="1:15" ht="15" customHeight="1" x14ac:dyDescent="0.25">
      <c r="A93" s="6">
        <v>1</v>
      </c>
      <c r="B93" s="126" t="s">
        <v>56</v>
      </c>
      <c r="C93" s="7" t="s">
        <v>18</v>
      </c>
      <c r="D93" s="6">
        <v>21141</v>
      </c>
      <c r="E93" s="7" t="s">
        <v>218</v>
      </c>
      <c r="F93" s="6">
        <v>1</v>
      </c>
      <c r="G93" s="7" t="s">
        <v>19</v>
      </c>
      <c r="H93" s="8">
        <f>I93</f>
        <v>72000</v>
      </c>
      <c r="I93" s="8">
        <f>J93</f>
        <v>72000</v>
      </c>
      <c r="J93" s="8">
        <f>K93/3</f>
        <v>72000</v>
      </c>
      <c r="K93" s="8">
        <v>216000</v>
      </c>
      <c r="L93" s="7"/>
    </row>
    <row r="94" spans="1:15" ht="15" customHeight="1" x14ac:dyDescent="0.25">
      <c r="A94" s="6">
        <v>2</v>
      </c>
      <c r="B94" s="126" t="s">
        <v>57</v>
      </c>
      <c r="C94" s="7" t="s">
        <v>18</v>
      </c>
      <c r="D94" s="6">
        <v>22111</v>
      </c>
      <c r="E94" s="7" t="s">
        <v>218</v>
      </c>
      <c r="F94" s="6">
        <v>1</v>
      </c>
      <c r="G94" s="7" t="s">
        <v>19</v>
      </c>
      <c r="H94" s="8">
        <f t="shared" ref="H94:I102" si="18">I94</f>
        <v>7000</v>
      </c>
      <c r="I94" s="8">
        <f t="shared" si="18"/>
        <v>7000</v>
      </c>
      <c r="J94" s="8">
        <f t="shared" ref="J94:J102" si="19">K94/3</f>
        <v>7000</v>
      </c>
      <c r="K94" s="8">
        <v>21000</v>
      </c>
      <c r="L94" s="7"/>
    </row>
    <row r="95" spans="1:15" ht="15" customHeight="1" x14ac:dyDescent="0.25">
      <c r="A95" s="6">
        <v>3</v>
      </c>
      <c r="B95" s="126" t="s">
        <v>58</v>
      </c>
      <c r="C95" s="7" t="s">
        <v>18</v>
      </c>
      <c r="D95" s="6">
        <v>22112</v>
      </c>
      <c r="E95" s="7" t="s">
        <v>218</v>
      </c>
      <c r="F95" s="6">
        <v>1</v>
      </c>
      <c r="G95" s="7" t="s">
        <v>19</v>
      </c>
      <c r="H95" s="8">
        <f t="shared" si="18"/>
        <v>7000</v>
      </c>
      <c r="I95" s="8">
        <f t="shared" si="18"/>
        <v>7000</v>
      </c>
      <c r="J95" s="8">
        <f t="shared" si="19"/>
        <v>7000</v>
      </c>
      <c r="K95" s="8">
        <v>21000</v>
      </c>
      <c r="L95" s="7"/>
    </row>
    <row r="96" spans="1:15" ht="28.5" customHeight="1" x14ac:dyDescent="0.25">
      <c r="A96" s="6">
        <v>4</v>
      </c>
      <c r="B96" s="126" t="s">
        <v>787</v>
      </c>
      <c r="C96" s="7" t="s">
        <v>18</v>
      </c>
      <c r="D96" s="6">
        <v>22212</v>
      </c>
      <c r="E96" s="7" t="s">
        <v>218</v>
      </c>
      <c r="F96" s="6">
        <v>1</v>
      </c>
      <c r="G96" s="7" t="s">
        <v>19</v>
      </c>
      <c r="H96" s="8">
        <f t="shared" si="18"/>
        <v>4000</v>
      </c>
      <c r="I96" s="8">
        <f t="shared" si="18"/>
        <v>4000</v>
      </c>
      <c r="J96" s="8">
        <f t="shared" si="19"/>
        <v>4000</v>
      </c>
      <c r="K96" s="8">
        <v>12000</v>
      </c>
      <c r="L96" s="7"/>
    </row>
    <row r="97" spans="1:12" ht="28.5" customHeight="1" x14ac:dyDescent="0.25">
      <c r="A97" s="6">
        <v>5</v>
      </c>
      <c r="B97" s="126" t="s">
        <v>59</v>
      </c>
      <c r="C97" s="7" t="s">
        <v>18</v>
      </c>
      <c r="D97" s="6">
        <v>22213</v>
      </c>
      <c r="E97" s="7" t="s">
        <v>218</v>
      </c>
      <c r="F97" s="6">
        <v>1</v>
      </c>
      <c r="G97" s="7" t="s">
        <v>19</v>
      </c>
      <c r="H97" s="8">
        <f t="shared" si="18"/>
        <v>11000</v>
      </c>
      <c r="I97" s="8">
        <f t="shared" si="18"/>
        <v>11000</v>
      </c>
      <c r="J97" s="8">
        <f t="shared" si="19"/>
        <v>11000</v>
      </c>
      <c r="K97" s="8">
        <v>33000</v>
      </c>
      <c r="L97" s="7"/>
    </row>
    <row r="98" spans="1:12" ht="28.5" customHeight="1" x14ac:dyDescent="0.25">
      <c r="A98" s="6">
        <v>6</v>
      </c>
      <c r="B98" s="126" t="s">
        <v>60</v>
      </c>
      <c r="C98" s="7" t="s">
        <v>18</v>
      </c>
      <c r="D98" s="6">
        <v>22221</v>
      </c>
      <c r="E98" s="7" t="s">
        <v>218</v>
      </c>
      <c r="F98" s="6">
        <v>1</v>
      </c>
      <c r="G98" s="7" t="s">
        <v>19</v>
      </c>
      <c r="H98" s="8">
        <f t="shared" si="18"/>
        <v>7000</v>
      </c>
      <c r="I98" s="8">
        <f t="shared" si="18"/>
        <v>7000</v>
      </c>
      <c r="J98" s="8">
        <f t="shared" si="19"/>
        <v>7000</v>
      </c>
      <c r="K98" s="8">
        <v>21000</v>
      </c>
      <c r="L98" s="7"/>
    </row>
    <row r="99" spans="1:12" ht="28.5" customHeight="1" x14ac:dyDescent="0.25">
      <c r="A99" s="6">
        <v>7</v>
      </c>
      <c r="B99" s="126" t="s">
        <v>61</v>
      </c>
      <c r="C99" s="7" t="s">
        <v>18</v>
      </c>
      <c r="D99" s="6">
        <v>22311</v>
      </c>
      <c r="E99" s="7" t="s">
        <v>218</v>
      </c>
      <c r="F99" s="6">
        <v>1</v>
      </c>
      <c r="G99" s="7" t="s">
        <v>19</v>
      </c>
      <c r="H99" s="8">
        <f t="shared" si="18"/>
        <v>17000</v>
      </c>
      <c r="I99" s="8">
        <f t="shared" si="18"/>
        <v>17000</v>
      </c>
      <c r="J99" s="8">
        <f t="shared" si="19"/>
        <v>17000</v>
      </c>
      <c r="K99" s="8">
        <v>51000</v>
      </c>
      <c r="L99" s="7"/>
    </row>
    <row r="100" spans="1:12" ht="28.5" customHeight="1" x14ac:dyDescent="0.25">
      <c r="A100" s="6">
        <v>8</v>
      </c>
      <c r="B100" s="126" t="s">
        <v>62</v>
      </c>
      <c r="C100" s="7" t="s">
        <v>18</v>
      </c>
      <c r="D100" s="6">
        <v>22314</v>
      </c>
      <c r="E100" s="7" t="s">
        <v>218</v>
      </c>
      <c r="F100" s="6">
        <v>1</v>
      </c>
      <c r="G100" s="7" t="s">
        <v>19</v>
      </c>
      <c r="H100" s="8">
        <f t="shared" si="18"/>
        <v>6000</v>
      </c>
      <c r="I100" s="8">
        <f t="shared" si="18"/>
        <v>6000</v>
      </c>
      <c r="J100" s="8">
        <f t="shared" si="19"/>
        <v>6000</v>
      </c>
      <c r="K100" s="8">
        <v>18000</v>
      </c>
      <c r="L100" s="7"/>
    </row>
    <row r="101" spans="1:12" ht="28.5" customHeight="1" x14ac:dyDescent="0.25">
      <c r="A101" s="6">
        <v>9</v>
      </c>
      <c r="B101" s="126" t="s">
        <v>63</v>
      </c>
      <c r="C101" s="7" t="s">
        <v>18</v>
      </c>
      <c r="D101" s="6">
        <v>22315</v>
      </c>
      <c r="E101" s="7" t="s">
        <v>218</v>
      </c>
      <c r="F101" s="6">
        <v>1</v>
      </c>
      <c r="G101" s="7" t="s">
        <v>19</v>
      </c>
      <c r="H101" s="8">
        <f t="shared" si="18"/>
        <v>7000</v>
      </c>
      <c r="I101" s="8">
        <f t="shared" si="18"/>
        <v>7000</v>
      </c>
      <c r="J101" s="8">
        <f t="shared" si="19"/>
        <v>7000</v>
      </c>
      <c r="K101" s="8">
        <v>21000</v>
      </c>
      <c r="L101" s="7"/>
    </row>
    <row r="102" spans="1:12" ht="28.5" customHeight="1" x14ac:dyDescent="0.25">
      <c r="A102" s="6">
        <v>10</v>
      </c>
      <c r="B102" s="126" t="s">
        <v>64</v>
      </c>
      <c r="C102" s="7" t="s">
        <v>18</v>
      </c>
      <c r="D102" s="6">
        <v>22711</v>
      </c>
      <c r="E102" s="7" t="s">
        <v>218</v>
      </c>
      <c r="F102" s="6">
        <v>1</v>
      </c>
      <c r="G102" s="7" t="s">
        <v>19</v>
      </c>
      <c r="H102" s="8">
        <f t="shared" si="18"/>
        <v>18000</v>
      </c>
      <c r="I102" s="8">
        <f t="shared" si="18"/>
        <v>18000</v>
      </c>
      <c r="J102" s="8">
        <f t="shared" si="19"/>
        <v>18000</v>
      </c>
      <c r="K102" s="8">
        <v>54000</v>
      </c>
      <c r="L102" s="7"/>
    </row>
    <row r="103" spans="1:12" ht="21.75" customHeight="1" x14ac:dyDescent="0.25">
      <c r="A103" s="302" t="s">
        <v>206</v>
      </c>
      <c r="B103" s="302"/>
      <c r="C103" s="302"/>
      <c r="D103" s="302"/>
      <c r="E103" s="302"/>
      <c r="F103" s="302"/>
      <c r="G103" s="302"/>
      <c r="H103" s="13">
        <f t="shared" ref="H103:J103" si="20">SUM(H93:H102)</f>
        <v>156000</v>
      </c>
      <c r="I103" s="13">
        <f t="shared" si="20"/>
        <v>156000</v>
      </c>
      <c r="J103" s="13">
        <f t="shared" si="20"/>
        <v>156000</v>
      </c>
      <c r="K103" s="13">
        <f>SUM(K93:K102)</f>
        <v>468000</v>
      </c>
      <c r="L103" s="14"/>
    </row>
    <row r="104" spans="1:12" ht="18" customHeight="1" x14ac:dyDescent="0.25">
      <c r="A104" s="292" t="s">
        <v>65</v>
      </c>
      <c r="B104" s="293"/>
      <c r="C104" s="293"/>
      <c r="D104" s="293"/>
      <c r="E104" s="293"/>
      <c r="F104" s="293"/>
      <c r="G104" s="293"/>
      <c r="H104" s="293"/>
      <c r="I104" s="293"/>
      <c r="J104" s="293"/>
      <c r="K104" s="293"/>
      <c r="L104" s="294"/>
    </row>
    <row r="105" spans="1:12" ht="25.5" customHeight="1" x14ac:dyDescent="0.25">
      <c r="A105" s="6">
        <v>1</v>
      </c>
      <c r="B105" s="126" t="s">
        <v>66</v>
      </c>
      <c r="C105" s="7" t="s">
        <v>18</v>
      </c>
      <c r="D105" s="6">
        <v>21141</v>
      </c>
      <c r="E105" s="7" t="s">
        <v>218</v>
      </c>
      <c r="F105" s="6">
        <v>1</v>
      </c>
      <c r="G105" s="7" t="s">
        <v>19</v>
      </c>
      <c r="H105" s="8">
        <f>I105</f>
        <v>72000</v>
      </c>
      <c r="I105" s="8">
        <f>J105</f>
        <v>72000</v>
      </c>
      <c r="J105" s="8">
        <f>K105/3</f>
        <v>72000</v>
      </c>
      <c r="K105" s="8">
        <v>216000</v>
      </c>
      <c r="L105" s="7"/>
    </row>
    <row r="106" spans="1:12" ht="25.5" customHeight="1" x14ac:dyDescent="0.25">
      <c r="A106" s="6">
        <v>2</v>
      </c>
      <c r="B106" s="126" t="s">
        <v>67</v>
      </c>
      <c r="C106" s="7" t="s">
        <v>18</v>
      </c>
      <c r="D106" s="6">
        <v>22111</v>
      </c>
      <c r="E106" s="7" t="s">
        <v>218</v>
      </c>
      <c r="F106" s="6">
        <v>1</v>
      </c>
      <c r="G106" s="7" t="s">
        <v>19</v>
      </c>
      <c r="H106" s="8">
        <f t="shared" ref="H106:H114" si="21">I106</f>
        <v>7000</v>
      </c>
      <c r="I106" s="8">
        <f t="shared" ref="I106:I114" si="22">J106</f>
        <v>7000</v>
      </c>
      <c r="J106" s="8">
        <f t="shared" ref="J106:J114" si="23">K106/3</f>
        <v>7000</v>
      </c>
      <c r="K106" s="8">
        <v>21000</v>
      </c>
      <c r="L106" s="7"/>
    </row>
    <row r="107" spans="1:12" ht="25.5" customHeight="1" x14ac:dyDescent="0.25">
      <c r="A107" s="6">
        <v>3</v>
      </c>
      <c r="B107" s="126" t="s">
        <v>68</v>
      </c>
      <c r="C107" s="7" t="s">
        <v>18</v>
      </c>
      <c r="D107" s="6">
        <v>22112</v>
      </c>
      <c r="E107" s="7" t="s">
        <v>218</v>
      </c>
      <c r="F107" s="6">
        <v>1</v>
      </c>
      <c r="G107" s="7" t="s">
        <v>19</v>
      </c>
      <c r="H107" s="8">
        <f t="shared" si="21"/>
        <v>7000</v>
      </c>
      <c r="I107" s="8">
        <f t="shared" si="22"/>
        <v>7000</v>
      </c>
      <c r="J107" s="8">
        <f t="shared" si="23"/>
        <v>7000</v>
      </c>
      <c r="K107" s="8">
        <v>21000</v>
      </c>
      <c r="L107" s="7"/>
    </row>
    <row r="108" spans="1:12" ht="25.5" customHeight="1" x14ac:dyDescent="0.25">
      <c r="A108" s="6">
        <v>4</v>
      </c>
      <c r="B108" s="126" t="s">
        <v>788</v>
      </c>
      <c r="C108" s="7" t="s">
        <v>18</v>
      </c>
      <c r="D108" s="6">
        <v>22212</v>
      </c>
      <c r="E108" s="7" t="s">
        <v>218</v>
      </c>
      <c r="F108" s="6">
        <v>1</v>
      </c>
      <c r="G108" s="7" t="s">
        <v>19</v>
      </c>
      <c r="H108" s="8">
        <f t="shared" si="21"/>
        <v>4000</v>
      </c>
      <c r="I108" s="8">
        <f t="shared" si="22"/>
        <v>4000</v>
      </c>
      <c r="J108" s="8">
        <f t="shared" si="23"/>
        <v>4000</v>
      </c>
      <c r="K108" s="8">
        <v>12000</v>
      </c>
      <c r="L108" s="7"/>
    </row>
    <row r="109" spans="1:12" ht="25.5" customHeight="1" x14ac:dyDescent="0.25">
      <c r="A109" s="6">
        <v>5</v>
      </c>
      <c r="B109" s="126" t="s">
        <v>69</v>
      </c>
      <c r="C109" s="7" t="s">
        <v>18</v>
      </c>
      <c r="D109" s="6">
        <v>22213</v>
      </c>
      <c r="E109" s="7" t="s">
        <v>218</v>
      </c>
      <c r="F109" s="6">
        <v>1</v>
      </c>
      <c r="G109" s="7" t="s">
        <v>19</v>
      </c>
      <c r="H109" s="8">
        <f t="shared" si="21"/>
        <v>11000</v>
      </c>
      <c r="I109" s="8">
        <f t="shared" si="22"/>
        <v>11000</v>
      </c>
      <c r="J109" s="8">
        <f t="shared" si="23"/>
        <v>11000</v>
      </c>
      <c r="K109" s="8">
        <v>33000</v>
      </c>
      <c r="L109" s="7"/>
    </row>
    <row r="110" spans="1:12" ht="25.5" customHeight="1" x14ac:dyDescent="0.25">
      <c r="A110" s="6">
        <v>6</v>
      </c>
      <c r="B110" s="126" t="s">
        <v>70</v>
      </c>
      <c r="C110" s="7" t="s">
        <v>18</v>
      </c>
      <c r="D110" s="6">
        <v>22221</v>
      </c>
      <c r="E110" s="7" t="s">
        <v>218</v>
      </c>
      <c r="F110" s="6">
        <v>1</v>
      </c>
      <c r="G110" s="7" t="s">
        <v>19</v>
      </c>
      <c r="H110" s="8">
        <f t="shared" si="21"/>
        <v>7000</v>
      </c>
      <c r="I110" s="8">
        <f t="shared" si="22"/>
        <v>7000</v>
      </c>
      <c r="J110" s="8">
        <f t="shared" si="23"/>
        <v>7000</v>
      </c>
      <c r="K110" s="8">
        <v>21000</v>
      </c>
      <c r="L110" s="7"/>
    </row>
    <row r="111" spans="1:12" ht="25.5" customHeight="1" x14ac:dyDescent="0.25">
      <c r="A111" s="6">
        <v>7</v>
      </c>
      <c r="B111" s="126" t="s">
        <v>71</v>
      </c>
      <c r="C111" s="7" t="s">
        <v>18</v>
      </c>
      <c r="D111" s="6">
        <v>22311</v>
      </c>
      <c r="E111" s="7" t="s">
        <v>218</v>
      </c>
      <c r="F111" s="6">
        <v>1</v>
      </c>
      <c r="G111" s="7" t="s">
        <v>19</v>
      </c>
      <c r="H111" s="8">
        <f t="shared" si="21"/>
        <v>17000</v>
      </c>
      <c r="I111" s="8">
        <f t="shared" si="22"/>
        <v>17000</v>
      </c>
      <c r="J111" s="8">
        <f t="shared" si="23"/>
        <v>17000</v>
      </c>
      <c r="K111" s="8">
        <v>51000</v>
      </c>
      <c r="L111" s="7"/>
    </row>
    <row r="112" spans="1:12" ht="25.5" customHeight="1" x14ac:dyDescent="0.25">
      <c r="A112" s="6">
        <v>8</v>
      </c>
      <c r="B112" s="126" t="s">
        <v>72</v>
      </c>
      <c r="C112" s="7" t="s">
        <v>18</v>
      </c>
      <c r="D112" s="6">
        <v>22314</v>
      </c>
      <c r="E112" s="7" t="s">
        <v>218</v>
      </c>
      <c r="F112" s="6">
        <v>1</v>
      </c>
      <c r="G112" s="7" t="s">
        <v>19</v>
      </c>
      <c r="H112" s="8">
        <f t="shared" si="21"/>
        <v>6000</v>
      </c>
      <c r="I112" s="8">
        <f t="shared" si="22"/>
        <v>6000</v>
      </c>
      <c r="J112" s="8">
        <f t="shared" si="23"/>
        <v>6000</v>
      </c>
      <c r="K112" s="8">
        <v>18000</v>
      </c>
      <c r="L112" s="7"/>
    </row>
    <row r="113" spans="1:12" ht="25.5" customHeight="1" x14ac:dyDescent="0.25">
      <c r="A113" s="6">
        <v>9</v>
      </c>
      <c r="B113" s="126" t="s">
        <v>73</v>
      </c>
      <c r="C113" s="7" t="s">
        <v>18</v>
      </c>
      <c r="D113" s="6">
        <v>22315</v>
      </c>
      <c r="E113" s="7" t="s">
        <v>218</v>
      </c>
      <c r="F113" s="6">
        <v>1</v>
      </c>
      <c r="G113" s="7" t="s">
        <v>19</v>
      </c>
      <c r="H113" s="8">
        <f t="shared" si="21"/>
        <v>7000</v>
      </c>
      <c r="I113" s="8">
        <f t="shared" si="22"/>
        <v>7000</v>
      </c>
      <c r="J113" s="8">
        <f t="shared" si="23"/>
        <v>7000</v>
      </c>
      <c r="K113" s="8">
        <v>21000</v>
      </c>
      <c r="L113" s="7"/>
    </row>
    <row r="114" spans="1:12" ht="25.5" customHeight="1" x14ac:dyDescent="0.25">
      <c r="A114" s="6">
        <v>10</v>
      </c>
      <c r="B114" s="126" t="s">
        <v>74</v>
      </c>
      <c r="C114" s="7" t="s">
        <v>18</v>
      </c>
      <c r="D114" s="6">
        <v>22711</v>
      </c>
      <c r="E114" s="7" t="s">
        <v>218</v>
      </c>
      <c r="F114" s="6">
        <v>1</v>
      </c>
      <c r="G114" s="7" t="s">
        <v>19</v>
      </c>
      <c r="H114" s="8">
        <f t="shared" si="21"/>
        <v>18000</v>
      </c>
      <c r="I114" s="8">
        <f t="shared" si="22"/>
        <v>18000</v>
      </c>
      <c r="J114" s="8">
        <f t="shared" si="23"/>
        <v>18000</v>
      </c>
      <c r="K114" s="8">
        <v>54000</v>
      </c>
      <c r="L114" s="7"/>
    </row>
    <row r="115" spans="1:12" ht="21" customHeight="1" x14ac:dyDescent="0.25">
      <c r="A115" s="302" t="s">
        <v>15</v>
      </c>
      <c r="B115" s="302"/>
      <c r="C115" s="302"/>
      <c r="D115" s="302"/>
      <c r="E115" s="302"/>
      <c r="F115" s="302"/>
      <c r="G115" s="302"/>
      <c r="H115" s="13">
        <f t="shared" ref="H115:I115" si="24">SUM(H105:H114)</f>
        <v>156000</v>
      </c>
      <c r="I115" s="13">
        <f t="shared" si="24"/>
        <v>156000</v>
      </c>
      <c r="J115" s="13">
        <f>SUM(J105:J114)</f>
        <v>156000</v>
      </c>
      <c r="K115" s="13">
        <f>SUM(K105:K114)</f>
        <v>468000</v>
      </c>
      <c r="L115" s="14"/>
    </row>
    <row r="116" spans="1:12" x14ac:dyDescent="0.25">
      <c r="A116" s="292" t="s">
        <v>75</v>
      </c>
      <c r="B116" s="293"/>
      <c r="C116" s="293"/>
      <c r="D116" s="293"/>
      <c r="E116" s="293"/>
      <c r="F116" s="293"/>
      <c r="G116" s="293"/>
      <c r="H116" s="293"/>
      <c r="I116" s="293"/>
      <c r="J116" s="293"/>
      <c r="K116" s="293"/>
      <c r="L116" s="294"/>
    </row>
    <row r="117" spans="1:12" ht="31.5" customHeight="1" x14ac:dyDescent="0.25">
      <c r="A117" s="6">
        <v>1</v>
      </c>
      <c r="B117" s="127" t="s">
        <v>76</v>
      </c>
      <c r="C117" s="7" t="s">
        <v>18</v>
      </c>
      <c r="D117" s="6">
        <v>21141</v>
      </c>
      <c r="E117" s="7" t="s">
        <v>218</v>
      </c>
      <c r="F117" s="6">
        <v>1</v>
      </c>
      <c r="G117" s="7" t="s">
        <v>19</v>
      </c>
      <c r="H117" s="8">
        <f>I117</f>
        <v>72000</v>
      </c>
      <c r="I117" s="8">
        <f>J117</f>
        <v>72000</v>
      </c>
      <c r="J117" s="8">
        <f>K117/3</f>
        <v>72000</v>
      </c>
      <c r="K117" s="8">
        <v>216000</v>
      </c>
      <c r="L117" s="7"/>
    </row>
    <row r="118" spans="1:12" ht="31.5" customHeight="1" x14ac:dyDescent="0.25">
      <c r="A118" s="6">
        <v>2</v>
      </c>
      <c r="B118" s="127" t="s">
        <v>77</v>
      </c>
      <c r="C118" s="7" t="s">
        <v>18</v>
      </c>
      <c r="D118" s="6">
        <v>22111</v>
      </c>
      <c r="E118" s="7" t="s">
        <v>218</v>
      </c>
      <c r="F118" s="6">
        <v>1</v>
      </c>
      <c r="G118" s="7" t="s">
        <v>19</v>
      </c>
      <c r="H118" s="8">
        <f t="shared" ref="H118:H126" si="25">I118</f>
        <v>7000</v>
      </c>
      <c r="I118" s="8">
        <f t="shared" ref="I118:I126" si="26">J118</f>
        <v>7000</v>
      </c>
      <c r="J118" s="8">
        <f t="shared" ref="J118:J126" si="27">K118/3</f>
        <v>7000</v>
      </c>
      <c r="K118" s="8">
        <v>21000</v>
      </c>
      <c r="L118" s="7"/>
    </row>
    <row r="119" spans="1:12" ht="31.5" customHeight="1" x14ac:dyDescent="0.25">
      <c r="A119" s="6">
        <v>3</v>
      </c>
      <c r="B119" s="2" t="s">
        <v>78</v>
      </c>
      <c r="C119" s="7" t="s">
        <v>18</v>
      </c>
      <c r="D119" s="6">
        <v>22112</v>
      </c>
      <c r="E119" s="7" t="s">
        <v>218</v>
      </c>
      <c r="F119" s="6">
        <v>1</v>
      </c>
      <c r="G119" s="7" t="s">
        <v>19</v>
      </c>
      <c r="H119" s="8">
        <f t="shared" si="25"/>
        <v>7000</v>
      </c>
      <c r="I119" s="8">
        <f t="shared" si="26"/>
        <v>7000</v>
      </c>
      <c r="J119" s="8">
        <f t="shared" si="27"/>
        <v>7000</v>
      </c>
      <c r="K119" s="8">
        <v>21000</v>
      </c>
      <c r="L119" s="7"/>
    </row>
    <row r="120" spans="1:12" ht="31.5" customHeight="1" x14ac:dyDescent="0.25">
      <c r="A120" s="6">
        <v>4</v>
      </c>
      <c r="B120" s="126" t="s">
        <v>789</v>
      </c>
      <c r="C120" s="7" t="s">
        <v>18</v>
      </c>
      <c r="D120" s="6">
        <v>22212</v>
      </c>
      <c r="E120" s="7" t="s">
        <v>218</v>
      </c>
      <c r="F120" s="6">
        <v>1</v>
      </c>
      <c r="G120" s="7" t="s">
        <v>19</v>
      </c>
      <c r="H120" s="8">
        <f t="shared" si="25"/>
        <v>4000</v>
      </c>
      <c r="I120" s="8">
        <f t="shared" si="26"/>
        <v>4000</v>
      </c>
      <c r="J120" s="8">
        <f t="shared" si="27"/>
        <v>4000</v>
      </c>
      <c r="K120" s="8">
        <v>12000</v>
      </c>
      <c r="L120" s="7"/>
    </row>
    <row r="121" spans="1:12" ht="31.5" customHeight="1" x14ac:dyDescent="0.25">
      <c r="A121" s="6">
        <v>5</v>
      </c>
      <c r="B121" s="2" t="s">
        <v>79</v>
      </c>
      <c r="C121" s="7" t="s">
        <v>18</v>
      </c>
      <c r="D121" s="6">
        <v>22213</v>
      </c>
      <c r="E121" s="7" t="s">
        <v>218</v>
      </c>
      <c r="F121" s="6">
        <v>1</v>
      </c>
      <c r="G121" s="7" t="s">
        <v>19</v>
      </c>
      <c r="H121" s="8">
        <f t="shared" si="25"/>
        <v>11000</v>
      </c>
      <c r="I121" s="8">
        <f t="shared" si="26"/>
        <v>11000</v>
      </c>
      <c r="J121" s="8">
        <f t="shared" si="27"/>
        <v>11000</v>
      </c>
      <c r="K121" s="8">
        <v>33000</v>
      </c>
      <c r="L121" s="7"/>
    </row>
    <row r="122" spans="1:12" ht="31.5" customHeight="1" x14ac:dyDescent="0.25">
      <c r="A122" s="6">
        <v>6</v>
      </c>
      <c r="B122" s="2" t="s">
        <v>80</v>
      </c>
      <c r="C122" s="7" t="s">
        <v>18</v>
      </c>
      <c r="D122" s="6">
        <v>22221</v>
      </c>
      <c r="E122" s="7" t="s">
        <v>218</v>
      </c>
      <c r="F122" s="6">
        <v>1</v>
      </c>
      <c r="G122" s="7" t="s">
        <v>19</v>
      </c>
      <c r="H122" s="8">
        <f t="shared" si="25"/>
        <v>7000</v>
      </c>
      <c r="I122" s="8">
        <f t="shared" si="26"/>
        <v>7000</v>
      </c>
      <c r="J122" s="8">
        <f t="shared" si="27"/>
        <v>7000</v>
      </c>
      <c r="K122" s="8">
        <v>21000</v>
      </c>
      <c r="L122" s="7"/>
    </row>
    <row r="123" spans="1:12" ht="31.5" customHeight="1" x14ac:dyDescent="0.25">
      <c r="A123" s="6">
        <v>7</v>
      </c>
      <c r="B123" s="2" t="s">
        <v>81</v>
      </c>
      <c r="C123" s="7" t="s">
        <v>18</v>
      </c>
      <c r="D123" s="6">
        <v>22311</v>
      </c>
      <c r="E123" s="7" t="s">
        <v>218</v>
      </c>
      <c r="F123" s="6">
        <v>1</v>
      </c>
      <c r="G123" s="7" t="s">
        <v>19</v>
      </c>
      <c r="H123" s="8">
        <f t="shared" si="25"/>
        <v>17000</v>
      </c>
      <c r="I123" s="8">
        <f t="shared" si="26"/>
        <v>17000</v>
      </c>
      <c r="J123" s="8">
        <f t="shared" si="27"/>
        <v>17000</v>
      </c>
      <c r="K123" s="8">
        <v>51000</v>
      </c>
      <c r="L123" s="7"/>
    </row>
    <row r="124" spans="1:12" ht="31.5" customHeight="1" x14ac:dyDescent="0.25">
      <c r="A124" s="6">
        <v>8</v>
      </c>
      <c r="B124" s="2" t="s">
        <v>82</v>
      </c>
      <c r="C124" s="7" t="s">
        <v>18</v>
      </c>
      <c r="D124" s="6">
        <v>22314</v>
      </c>
      <c r="E124" s="7" t="s">
        <v>218</v>
      </c>
      <c r="F124" s="6">
        <v>1</v>
      </c>
      <c r="G124" s="7" t="s">
        <v>19</v>
      </c>
      <c r="H124" s="8">
        <f t="shared" si="25"/>
        <v>6000</v>
      </c>
      <c r="I124" s="8">
        <f t="shared" si="26"/>
        <v>6000</v>
      </c>
      <c r="J124" s="8">
        <f t="shared" si="27"/>
        <v>6000</v>
      </c>
      <c r="K124" s="8">
        <v>18000</v>
      </c>
      <c r="L124" s="7"/>
    </row>
    <row r="125" spans="1:12" ht="31.5" customHeight="1" x14ac:dyDescent="0.25">
      <c r="A125" s="6">
        <v>9</v>
      </c>
      <c r="B125" s="2" t="s">
        <v>83</v>
      </c>
      <c r="C125" s="7" t="s">
        <v>18</v>
      </c>
      <c r="D125" s="6">
        <v>22315</v>
      </c>
      <c r="E125" s="7" t="s">
        <v>218</v>
      </c>
      <c r="F125" s="6">
        <v>1</v>
      </c>
      <c r="G125" s="7" t="s">
        <v>19</v>
      </c>
      <c r="H125" s="8">
        <f t="shared" si="25"/>
        <v>7000</v>
      </c>
      <c r="I125" s="8">
        <f t="shared" si="26"/>
        <v>7000</v>
      </c>
      <c r="J125" s="8">
        <f t="shared" si="27"/>
        <v>7000</v>
      </c>
      <c r="K125" s="8">
        <v>21000</v>
      </c>
      <c r="L125" s="7"/>
    </row>
    <row r="126" spans="1:12" ht="31.5" customHeight="1" x14ac:dyDescent="0.25">
      <c r="A126" s="6">
        <v>10</v>
      </c>
      <c r="B126" s="2" t="s">
        <v>84</v>
      </c>
      <c r="C126" s="7" t="s">
        <v>18</v>
      </c>
      <c r="D126" s="6">
        <v>22711</v>
      </c>
      <c r="E126" s="7" t="s">
        <v>218</v>
      </c>
      <c r="F126" s="6">
        <v>1</v>
      </c>
      <c r="G126" s="7" t="s">
        <v>19</v>
      </c>
      <c r="H126" s="8">
        <f t="shared" si="25"/>
        <v>18000</v>
      </c>
      <c r="I126" s="8">
        <f t="shared" si="26"/>
        <v>18000</v>
      </c>
      <c r="J126" s="8">
        <f t="shared" si="27"/>
        <v>18000</v>
      </c>
      <c r="K126" s="8">
        <v>54000</v>
      </c>
      <c r="L126" s="7"/>
    </row>
    <row r="127" spans="1:12" ht="21" customHeight="1" x14ac:dyDescent="0.25">
      <c r="A127" s="302" t="s">
        <v>206</v>
      </c>
      <c r="B127" s="302"/>
      <c r="C127" s="302"/>
      <c r="D127" s="302"/>
      <c r="E127" s="302"/>
      <c r="F127" s="302"/>
      <c r="G127" s="302"/>
      <c r="H127" s="13">
        <f>SUM(H117:H126)</f>
        <v>156000</v>
      </c>
      <c r="I127" s="13">
        <f>SUM(I117:I126)</f>
        <v>156000</v>
      </c>
      <c r="J127" s="13">
        <f>SUM(J117:J126)</f>
        <v>156000</v>
      </c>
      <c r="K127" s="13">
        <f>SUM(K117:K126)</f>
        <v>468000</v>
      </c>
      <c r="L127" s="14"/>
    </row>
    <row r="128" spans="1:12" ht="18.75" customHeight="1" x14ac:dyDescent="0.25">
      <c r="A128" s="292" t="s">
        <v>85</v>
      </c>
      <c r="B128" s="293"/>
      <c r="C128" s="293"/>
      <c r="D128" s="293"/>
      <c r="E128" s="293"/>
      <c r="F128" s="293"/>
      <c r="G128" s="293"/>
      <c r="H128" s="293"/>
      <c r="I128" s="293"/>
      <c r="J128" s="293"/>
      <c r="K128" s="293"/>
      <c r="L128" s="294"/>
    </row>
    <row r="129" spans="1:14" ht="27" customHeight="1" x14ac:dyDescent="0.25">
      <c r="A129" s="6">
        <v>1</v>
      </c>
      <c r="B129" s="2" t="s">
        <v>86</v>
      </c>
      <c r="C129" s="7" t="s">
        <v>18</v>
      </c>
      <c r="D129" s="6">
        <v>21141</v>
      </c>
      <c r="E129" s="7" t="s">
        <v>218</v>
      </c>
      <c r="F129" s="6">
        <v>1</v>
      </c>
      <c r="G129" s="7" t="s">
        <v>19</v>
      </c>
      <c r="H129" s="8">
        <f>I129</f>
        <v>72000</v>
      </c>
      <c r="I129" s="8">
        <f>J129</f>
        <v>72000</v>
      </c>
      <c r="J129" s="8">
        <f>K129/3</f>
        <v>72000</v>
      </c>
      <c r="K129" s="8">
        <v>216000</v>
      </c>
      <c r="L129" s="7"/>
    </row>
    <row r="130" spans="1:14" ht="27" customHeight="1" x14ac:dyDescent="0.25">
      <c r="A130" s="6">
        <v>2</v>
      </c>
      <c r="B130" s="2" t="s">
        <v>87</v>
      </c>
      <c r="C130" s="7" t="s">
        <v>18</v>
      </c>
      <c r="D130" s="6">
        <v>22111</v>
      </c>
      <c r="E130" s="7" t="s">
        <v>218</v>
      </c>
      <c r="F130" s="6">
        <v>1</v>
      </c>
      <c r="G130" s="7" t="s">
        <v>19</v>
      </c>
      <c r="H130" s="8">
        <f t="shared" ref="H130:I130" si="28">I130</f>
        <v>7000</v>
      </c>
      <c r="I130" s="8">
        <f t="shared" si="28"/>
        <v>7000</v>
      </c>
      <c r="J130" s="8">
        <f t="shared" ref="J130:J138" si="29">K130/3</f>
        <v>7000</v>
      </c>
      <c r="K130" s="8">
        <v>21000</v>
      </c>
      <c r="L130" s="7"/>
    </row>
    <row r="131" spans="1:14" ht="27" customHeight="1" x14ac:dyDescent="0.25">
      <c r="A131" s="6">
        <v>3</v>
      </c>
      <c r="B131" s="2" t="s">
        <v>88</v>
      </c>
      <c r="C131" s="7" t="s">
        <v>18</v>
      </c>
      <c r="D131" s="6">
        <v>22112</v>
      </c>
      <c r="E131" s="7" t="s">
        <v>218</v>
      </c>
      <c r="F131" s="6">
        <v>1</v>
      </c>
      <c r="G131" s="7" t="s">
        <v>19</v>
      </c>
      <c r="H131" s="8">
        <f t="shared" ref="H131:I132" si="30">I131</f>
        <v>7000</v>
      </c>
      <c r="I131" s="8">
        <f t="shared" si="30"/>
        <v>7000</v>
      </c>
      <c r="J131" s="8">
        <f t="shared" si="29"/>
        <v>7000</v>
      </c>
      <c r="K131" s="8">
        <v>21000</v>
      </c>
      <c r="L131" s="7"/>
    </row>
    <row r="132" spans="1:14" ht="27" customHeight="1" x14ac:dyDescent="0.25">
      <c r="A132" s="6">
        <v>4</v>
      </c>
      <c r="B132" s="126" t="s">
        <v>790</v>
      </c>
      <c r="C132" s="7" t="s">
        <v>18</v>
      </c>
      <c r="D132" s="6">
        <v>22212</v>
      </c>
      <c r="E132" s="7" t="s">
        <v>218</v>
      </c>
      <c r="F132" s="6">
        <v>1</v>
      </c>
      <c r="G132" s="7" t="s">
        <v>19</v>
      </c>
      <c r="H132" s="8">
        <f t="shared" si="30"/>
        <v>4000</v>
      </c>
      <c r="I132" s="8">
        <f t="shared" si="30"/>
        <v>4000</v>
      </c>
      <c r="J132" s="8">
        <f t="shared" si="29"/>
        <v>4000</v>
      </c>
      <c r="K132" s="8">
        <v>12000</v>
      </c>
      <c r="L132" s="7"/>
    </row>
    <row r="133" spans="1:14" ht="27" customHeight="1" x14ac:dyDescent="0.25">
      <c r="A133" s="6">
        <v>5</v>
      </c>
      <c r="B133" s="2" t="s">
        <v>89</v>
      </c>
      <c r="C133" s="7" t="s">
        <v>18</v>
      </c>
      <c r="D133" s="6">
        <v>22213</v>
      </c>
      <c r="E133" s="7" t="s">
        <v>218</v>
      </c>
      <c r="F133" s="6">
        <v>1</v>
      </c>
      <c r="G133" s="7" t="s">
        <v>19</v>
      </c>
      <c r="H133" s="8">
        <f t="shared" ref="H133:I133" si="31">I133</f>
        <v>11000</v>
      </c>
      <c r="I133" s="8">
        <f t="shared" si="31"/>
        <v>11000</v>
      </c>
      <c r="J133" s="8">
        <f t="shared" si="29"/>
        <v>11000</v>
      </c>
      <c r="K133" s="8">
        <v>33000</v>
      </c>
      <c r="L133" s="7"/>
    </row>
    <row r="134" spans="1:14" ht="27" customHeight="1" x14ac:dyDescent="0.25">
      <c r="A134" s="6">
        <v>6</v>
      </c>
      <c r="B134" s="2" t="s">
        <v>90</v>
      </c>
      <c r="C134" s="7" t="s">
        <v>18</v>
      </c>
      <c r="D134" s="6">
        <v>22221</v>
      </c>
      <c r="E134" s="7" t="s">
        <v>218</v>
      </c>
      <c r="F134" s="6">
        <v>1</v>
      </c>
      <c r="G134" s="7" t="s">
        <v>19</v>
      </c>
      <c r="H134" s="8">
        <f t="shared" ref="H134:I134" si="32">I134</f>
        <v>7000</v>
      </c>
      <c r="I134" s="8">
        <f t="shared" si="32"/>
        <v>7000</v>
      </c>
      <c r="J134" s="8">
        <f t="shared" si="29"/>
        <v>7000</v>
      </c>
      <c r="K134" s="8">
        <v>21000</v>
      </c>
      <c r="L134" s="7"/>
    </row>
    <row r="135" spans="1:14" ht="27" customHeight="1" x14ac:dyDescent="0.25">
      <c r="A135" s="6">
        <v>7</v>
      </c>
      <c r="B135" s="2" t="s">
        <v>91</v>
      </c>
      <c r="C135" s="7" t="s">
        <v>18</v>
      </c>
      <c r="D135" s="6">
        <v>22311</v>
      </c>
      <c r="E135" s="7" t="s">
        <v>218</v>
      </c>
      <c r="F135" s="6">
        <v>1</v>
      </c>
      <c r="G135" s="7" t="s">
        <v>19</v>
      </c>
      <c r="H135" s="8">
        <f t="shared" ref="H135:I135" si="33">I135</f>
        <v>17000</v>
      </c>
      <c r="I135" s="8">
        <f t="shared" si="33"/>
        <v>17000</v>
      </c>
      <c r="J135" s="8">
        <f t="shared" si="29"/>
        <v>17000</v>
      </c>
      <c r="K135" s="8">
        <v>51000</v>
      </c>
      <c r="L135" s="7"/>
    </row>
    <row r="136" spans="1:14" ht="27" customHeight="1" x14ac:dyDescent="0.25">
      <c r="A136" s="6">
        <v>8</v>
      </c>
      <c r="B136" s="2" t="s">
        <v>92</v>
      </c>
      <c r="C136" s="7" t="s">
        <v>18</v>
      </c>
      <c r="D136" s="6">
        <v>22314</v>
      </c>
      <c r="E136" s="7" t="s">
        <v>218</v>
      </c>
      <c r="F136" s="6">
        <v>1</v>
      </c>
      <c r="G136" s="7" t="s">
        <v>19</v>
      </c>
      <c r="H136" s="8">
        <f t="shared" ref="H136:I136" si="34">I136</f>
        <v>6000</v>
      </c>
      <c r="I136" s="8">
        <f t="shared" si="34"/>
        <v>6000</v>
      </c>
      <c r="J136" s="8">
        <f t="shared" si="29"/>
        <v>6000</v>
      </c>
      <c r="K136" s="8">
        <v>18000</v>
      </c>
      <c r="L136" s="7"/>
    </row>
    <row r="137" spans="1:14" ht="27" customHeight="1" x14ac:dyDescent="0.25">
      <c r="A137" s="6">
        <v>9</v>
      </c>
      <c r="B137" s="2" t="s">
        <v>93</v>
      </c>
      <c r="C137" s="7" t="s">
        <v>18</v>
      </c>
      <c r="D137" s="6">
        <v>22315</v>
      </c>
      <c r="E137" s="7" t="s">
        <v>218</v>
      </c>
      <c r="F137" s="6">
        <v>1</v>
      </c>
      <c r="G137" s="7" t="s">
        <v>19</v>
      </c>
      <c r="H137" s="8">
        <f t="shared" ref="H137:I137" si="35">I137</f>
        <v>7000</v>
      </c>
      <c r="I137" s="8">
        <f t="shared" si="35"/>
        <v>7000</v>
      </c>
      <c r="J137" s="8">
        <f t="shared" si="29"/>
        <v>7000</v>
      </c>
      <c r="K137" s="8">
        <v>21000</v>
      </c>
      <c r="L137" s="7"/>
    </row>
    <row r="138" spans="1:14" ht="27" customHeight="1" x14ac:dyDescent="0.25">
      <c r="A138" s="6">
        <v>10</v>
      </c>
      <c r="B138" s="2" t="s">
        <v>94</v>
      </c>
      <c r="C138" s="7" t="s">
        <v>18</v>
      </c>
      <c r="D138" s="6">
        <v>22711</v>
      </c>
      <c r="E138" s="7" t="s">
        <v>218</v>
      </c>
      <c r="F138" s="6">
        <v>1</v>
      </c>
      <c r="G138" s="7" t="s">
        <v>19</v>
      </c>
      <c r="H138" s="8">
        <f t="shared" ref="H138:I138" si="36">I138</f>
        <v>18000</v>
      </c>
      <c r="I138" s="8">
        <f t="shared" si="36"/>
        <v>18000</v>
      </c>
      <c r="J138" s="8">
        <f t="shared" si="29"/>
        <v>18000</v>
      </c>
      <c r="K138" s="8">
        <v>54000</v>
      </c>
      <c r="L138" s="7"/>
    </row>
    <row r="139" spans="1:14" ht="24" customHeight="1" x14ac:dyDescent="0.25">
      <c r="A139" s="302" t="s">
        <v>15</v>
      </c>
      <c r="B139" s="302"/>
      <c r="C139" s="302"/>
      <c r="D139" s="302"/>
      <c r="E139" s="302"/>
      <c r="F139" s="302"/>
      <c r="G139" s="302"/>
      <c r="H139" s="13">
        <f t="shared" ref="H139:J139" si="37">SUM(H129:H138)</f>
        <v>156000</v>
      </c>
      <c r="I139" s="13">
        <f t="shared" si="37"/>
        <v>156000</v>
      </c>
      <c r="J139" s="13">
        <f t="shared" si="37"/>
        <v>156000</v>
      </c>
      <c r="K139" s="13">
        <f>SUM(K129:K138)</f>
        <v>468000</v>
      </c>
      <c r="L139" s="14"/>
      <c r="N139">
        <f>468000*15</f>
        <v>7020000</v>
      </c>
    </row>
    <row r="140" spans="1:14" ht="18.75" customHeight="1" x14ac:dyDescent="0.25">
      <c r="A140" s="299" t="s">
        <v>95</v>
      </c>
      <c r="B140" s="300"/>
      <c r="C140" s="300"/>
      <c r="D140" s="300"/>
      <c r="E140" s="300"/>
      <c r="F140" s="300"/>
      <c r="G140" s="300"/>
      <c r="H140" s="300"/>
      <c r="I140" s="300"/>
      <c r="J140" s="300"/>
      <c r="K140" s="300"/>
      <c r="L140" s="301"/>
    </row>
    <row r="141" spans="1:14" ht="24" customHeight="1" x14ac:dyDescent="0.25">
      <c r="A141" s="6">
        <v>1</v>
      </c>
      <c r="B141" s="2" t="s">
        <v>96</v>
      </c>
      <c r="C141" s="7" t="s">
        <v>18</v>
      </c>
      <c r="D141" s="6">
        <v>21141</v>
      </c>
      <c r="E141" s="7" t="s">
        <v>218</v>
      </c>
      <c r="F141" s="6">
        <v>1</v>
      </c>
      <c r="G141" s="7" t="s">
        <v>19</v>
      </c>
      <c r="H141" s="8">
        <f>I141</f>
        <v>72000</v>
      </c>
      <c r="I141" s="8">
        <f>J141</f>
        <v>72000</v>
      </c>
      <c r="J141" s="8">
        <f>K141/3</f>
        <v>72000</v>
      </c>
      <c r="K141" s="8">
        <v>216000</v>
      </c>
      <c r="L141" s="7"/>
    </row>
    <row r="142" spans="1:14" ht="24" customHeight="1" x14ac:dyDescent="0.25">
      <c r="A142" s="6">
        <v>2</v>
      </c>
      <c r="B142" s="2" t="s">
        <v>97</v>
      </c>
      <c r="C142" s="7" t="s">
        <v>18</v>
      </c>
      <c r="D142" s="6">
        <v>22111</v>
      </c>
      <c r="E142" s="7" t="s">
        <v>218</v>
      </c>
      <c r="F142" s="6">
        <v>1</v>
      </c>
      <c r="G142" s="7" t="s">
        <v>19</v>
      </c>
      <c r="H142" s="8">
        <f t="shared" ref="H142:I142" si="38">I142</f>
        <v>7000</v>
      </c>
      <c r="I142" s="8">
        <f t="shared" si="38"/>
        <v>7000</v>
      </c>
      <c r="J142" s="8">
        <f t="shared" ref="J142:J150" si="39">K142/3</f>
        <v>7000</v>
      </c>
      <c r="K142" s="8">
        <v>21000</v>
      </c>
      <c r="L142" s="7"/>
    </row>
    <row r="143" spans="1:14" ht="24" customHeight="1" x14ac:dyDescent="0.25">
      <c r="A143" s="6">
        <v>3</v>
      </c>
      <c r="B143" s="2" t="s">
        <v>98</v>
      </c>
      <c r="C143" s="7" t="s">
        <v>18</v>
      </c>
      <c r="D143" s="6">
        <v>22112</v>
      </c>
      <c r="E143" s="7" t="s">
        <v>218</v>
      </c>
      <c r="F143" s="6">
        <v>1</v>
      </c>
      <c r="G143" s="7" t="s">
        <v>19</v>
      </c>
      <c r="H143" s="8">
        <f t="shared" ref="H143:I144" si="40">I143</f>
        <v>7000</v>
      </c>
      <c r="I143" s="8">
        <f t="shared" si="40"/>
        <v>7000</v>
      </c>
      <c r="J143" s="8">
        <f t="shared" si="39"/>
        <v>7000</v>
      </c>
      <c r="K143" s="8">
        <v>21000</v>
      </c>
      <c r="L143" s="7"/>
    </row>
    <row r="144" spans="1:14" ht="24" customHeight="1" x14ac:dyDescent="0.25">
      <c r="A144" s="6">
        <v>4</v>
      </c>
      <c r="B144" s="126" t="s">
        <v>791</v>
      </c>
      <c r="C144" s="7" t="s">
        <v>18</v>
      </c>
      <c r="D144" s="6">
        <v>22212</v>
      </c>
      <c r="E144" s="7" t="s">
        <v>218</v>
      </c>
      <c r="F144" s="6">
        <v>1</v>
      </c>
      <c r="G144" s="7" t="s">
        <v>19</v>
      </c>
      <c r="H144" s="8">
        <f t="shared" si="40"/>
        <v>4000</v>
      </c>
      <c r="I144" s="8">
        <f t="shared" si="40"/>
        <v>4000</v>
      </c>
      <c r="J144" s="8">
        <f t="shared" si="39"/>
        <v>4000</v>
      </c>
      <c r="K144" s="8">
        <v>12000</v>
      </c>
      <c r="L144" s="7"/>
    </row>
    <row r="145" spans="1:12" ht="24" customHeight="1" x14ac:dyDescent="0.25">
      <c r="A145" s="6">
        <v>5</v>
      </c>
      <c r="B145" s="2" t="s">
        <v>99</v>
      </c>
      <c r="C145" s="7" t="s">
        <v>18</v>
      </c>
      <c r="D145" s="6">
        <v>22213</v>
      </c>
      <c r="E145" s="7" t="s">
        <v>218</v>
      </c>
      <c r="F145" s="6">
        <v>1</v>
      </c>
      <c r="G145" s="7" t="s">
        <v>19</v>
      </c>
      <c r="H145" s="8">
        <f t="shared" ref="H145:I145" si="41">I145</f>
        <v>11000</v>
      </c>
      <c r="I145" s="8">
        <f t="shared" si="41"/>
        <v>11000</v>
      </c>
      <c r="J145" s="8">
        <f t="shared" si="39"/>
        <v>11000</v>
      </c>
      <c r="K145" s="8">
        <v>33000</v>
      </c>
      <c r="L145" s="7"/>
    </row>
    <row r="146" spans="1:12" ht="24" customHeight="1" x14ac:dyDescent="0.25">
      <c r="A146" s="6">
        <v>6</v>
      </c>
      <c r="B146" s="2" t="s">
        <v>100</v>
      </c>
      <c r="C146" s="7" t="s">
        <v>18</v>
      </c>
      <c r="D146" s="6">
        <v>22221</v>
      </c>
      <c r="E146" s="7" t="s">
        <v>218</v>
      </c>
      <c r="F146" s="6">
        <v>1</v>
      </c>
      <c r="G146" s="7" t="s">
        <v>19</v>
      </c>
      <c r="H146" s="8">
        <f t="shared" ref="H146:I146" si="42">I146</f>
        <v>7000</v>
      </c>
      <c r="I146" s="8">
        <f t="shared" si="42"/>
        <v>7000</v>
      </c>
      <c r="J146" s="8">
        <f t="shared" si="39"/>
        <v>7000</v>
      </c>
      <c r="K146" s="8">
        <v>21000</v>
      </c>
      <c r="L146" s="7"/>
    </row>
    <row r="147" spans="1:12" ht="24" customHeight="1" x14ac:dyDescent="0.25">
      <c r="A147" s="6">
        <v>7</v>
      </c>
      <c r="B147" s="2" t="s">
        <v>101</v>
      </c>
      <c r="C147" s="7" t="s">
        <v>18</v>
      </c>
      <c r="D147" s="6">
        <v>22311</v>
      </c>
      <c r="E147" s="7" t="s">
        <v>218</v>
      </c>
      <c r="F147" s="6">
        <v>1</v>
      </c>
      <c r="G147" s="7" t="s">
        <v>19</v>
      </c>
      <c r="H147" s="8">
        <f t="shared" ref="H147:I147" si="43">I147</f>
        <v>17000</v>
      </c>
      <c r="I147" s="8">
        <f t="shared" si="43"/>
        <v>17000</v>
      </c>
      <c r="J147" s="8">
        <f t="shared" si="39"/>
        <v>17000</v>
      </c>
      <c r="K147" s="8">
        <v>51000</v>
      </c>
      <c r="L147" s="7"/>
    </row>
    <row r="148" spans="1:12" ht="24" customHeight="1" x14ac:dyDescent="0.25">
      <c r="A148" s="6">
        <v>8</v>
      </c>
      <c r="B148" s="2" t="s">
        <v>102</v>
      </c>
      <c r="C148" s="7" t="s">
        <v>18</v>
      </c>
      <c r="D148" s="6">
        <v>22314</v>
      </c>
      <c r="E148" s="7" t="s">
        <v>218</v>
      </c>
      <c r="F148" s="6">
        <v>1</v>
      </c>
      <c r="G148" s="7" t="s">
        <v>19</v>
      </c>
      <c r="H148" s="8">
        <f t="shared" ref="H148:I148" si="44">I148</f>
        <v>6000</v>
      </c>
      <c r="I148" s="8">
        <f t="shared" si="44"/>
        <v>6000</v>
      </c>
      <c r="J148" s="8">
        <f t="shared" si="39"/>
        <v>6000</v>
      </c>
      <c r="K148" s="8">
        <v>18000</v>
      </c>
      <c r="L148" s="7"/>
    </row>
    <row r="149" spans="1:12" ht="24" customHeight="1" x14ac:dyDescent="0.25">
      <c r="A149" s="6">
        <v>9</v>
      </c>
      <c r="B149" s="2" t="s">
        <v>103</v>
      </c>
      <c r="C149" s="7" t="s">
        <v>18</v>
      </c>
      <c r="D149" s="6">
        <v>22315</v>
      </c>
      <c r="E149" s="7" t="s">
        <v>218</v>
      </c>
      <c r="F149" s="6">
        <v>1</v>
      </c>
      <c r="G149" s="7" t="s">
        <v>19</v>
      </c>
      <c r="H149" s="8">
        <f t="shared" ref="H149:I149" si="45">I149</f>
        <v>7000</v>
      </c>
      <c r="I149" s="8">
        <f t="shared" si="45"/>
        <v>7000</v>
      </c>
      <c r="J149" s="8">
        <f t="shared" si="39"/>
        <v>7000</v>
      </c>
      <c r="K149" s="8">
        <v>21000</v>
      </c>
      <c r="L149" s="7"/>
    </row>
    <row r="150" spans="1:12" ht="24" customHeight="1" x14ac:dyDescent="0.25">
      <c r="A150" s="6">
        <v>10</v>
      </c>
      <c r="B150" s="2" t="s">
        <v>104</v>
      </c>
      <c r="C150" s="7" t="s">
        <v>18</v>
      </c>
      <c r="D150" s="6">
        <v>22711</v>
      </c>
      <c r="E150" s="7" t="s">
        <v>218</v>
      </c>
      <c r="F150" s="6">
        <v>1</v>
      </c>
      <c r="G150" s="7" t="s">
        <v>19</v>
      </c>
      <c r="H150" s="8">
        <f t="shared" ref="H150:I150" si="46">I150</f>
        <v>18000</v>
      </c>
      <c r="I150" s="8">
        <f t="shared" si="46"/>
        <v>18000</v>
      </c>
      <c r="J150" s="8">
        <f t="shared" si="39"/>
        <v>18000</v>
      </c>
      <c r="K150" s="8">
        <v>54000</v>
      </c>
      <c r="L150" s="7"/>
    </row>
    <row r="151" spans="1:12" ht="21.75" customHeight="1" x14ac:dyDescent="0.25">
      <c r="A151" s="303" t="s">
        <v>206</v>
      </c>
      <c r="B151" s="304"/>
      <c r="C151" s="304"/>
      <c r="D151" s="304"/>
      <c r="E151" s="304"/>
      <c r="F151" s="304"/>
      <c r="G151" s="305"/>
      <c r="H151" s="13">
        <f>SUM(H141:H150)</f>
        <v>156000</v>
      </c>
      <c r="I151" s="13">
        <f>SUM(I141:I150)</f>
        <v>156000</v>
      </c>
      <c r="J151" s="13">
        <f>SUM(J141:J150)</f>
        <v>156000</v>
      </c>
      <c r="K151" s="13">
        <f>SUM(K141:K150)</f>
        <v>468000</v>
      </c>
      <c r="L151" s="14"/>
    </row>
    <row r="152" spans="1:12" x14ac:dyDescent="0.25">
      <c r="A152" s="292" t="s">
        <v>105</v>
      </c>
      <c r="B152" s="293"/>
      <c r="C152" s="293"/>
      <c r="D152" s="293"/>
      <c r="E152" s="293"/>
      <c r="F152" s="293"/>
      <c r="G152" s="293"/>
      <c r="H152" s="293"/>
      <c r="I152" s="293"/>
      <c r="J152" s="293"/>
      <c r="K152" s="293"/>
      <c r="L152" s="294"/>
    </row>
    <row r="153" spans="1:12" ht="24.75" customHeight="1" x14ac:dyDescent="0.25">
      <c r="A153" s="6">
        <v>1</v>
      </c>
      <c r="B153" s="2" t="s">
        <v>106</v>
      </c>
      <c r="C153" s="7" t="s">
        <v>18</v>
      </c>
      <c r="D153" s="6">
        <v>21141</v>
      </c>
      <c r="E153" s="7" t="s">
        <v>218</v>
      </c>
      <c r="F153" s="6">
        <v>1</v>
      </c>
      <c r="G153" s="7" t="s">
        <v>19</v>
      </c>
      <c r="H153" s="8">
        <f>I153</f>
        <v>72000</v>
      </c>
      <c r="I153" s="8">
        <f>J153</f>
        <v>72000</v>
      </c>
      <c r="J153" s="8">
        <f>K153/3</f>
        <v>72000</v>
      </c>
      <c r="K153" s="8">
        <v>216000</v>
      </c>
      <c r="L153" s="7"/>
    </row>
    <row r="154" spans="1:12" ht="24.75" customHeight="1" x14ac:dyDescent="0.25">
      <c r="A154" s="6">
        <v>2</v>
      </c>
      <c r="B154" s="2" t="s">
        <v>107</v>
      </c>
      <c r="C154" s="7" t="s">
        <v>18</v>
      </c>
      <c r="D154" s="6">
        <v>22111</v>
      </c>
      <c r="E154" s="7" t="s">
        <v>218</v>
      </c>
      <c r="F154" s="6">
        <v>1</v>
      </c>
      <c r="G154" s="7" t="s">
        <v>19</v>
      </c>
      <c r="H154" s="8">
        <f t="shared" ref="H154:I154" si="47">I154</f>
        <v>7000</v>
      </c>
      <c r="I154" s="8">
        <f t="shared" si="47"/>
        <v>7000</v>
      </c>
      <c r="J154" s="8">
        <f t="shared" ref="J154:J162" si="48">K154/3</f>
        <v>7000</v>
      </c>
      <c r="K154" s="8">
        <v>21000</v>
      </c>
      <c r="L154" s="7"/>
    </row>
    <row r="155" spans="1:12" ht="24.75" customHeight="1" x14ac:dyDescent="0.25">
      <c r="A155" s="6">
        <v>3</v>
      </c>
      <c r="B155" s="2" t="s">
        <v>108</v>
      </c>
      <c r="C155" s="7" t="s">
        <v>18</v>
      </c>
      <c r="D155" s="6">
        <v>22112</v>
      </c>
      <c r="E155" s="7" t="s">
        <v>218</v>
      </c>
      <c r="F155" s="6">
        <v>1</v>
      </c>
      <c r="G155" s="7" t="s">
        <v>19</v>
      </c>
      <c r="H155" s="8">
        <f t="shared" ref="H155:I156" si="49">I155</f>
        <v>7000</v>
      </c>
      <c r="I155" s="8">
        <f t="shared" si="49"/>
        <v>7000</v>
      </c>
      <c r="J155" s="8">
        <f t="shared" si="48"/>
        <v>7000</v>
      </c>
      <c r="K155" s="8">
        <v>21000</v>
      </c>
      <c r="L155" s="7"/>
    </row>
    <row r="156" spans="1:12" ht="24.75" customHeight="1" x14ac:dyDescent="0.25">
      <c r="A156" s="6">
        <v>4</v>
      </c>
      <c r="B156" s="126" t="s">
        <v>792</v>
      </c>
      <c r="C156" s="7" t="s">
        <v>18</v>
      </c>
      <c r="D156" s="6">
        <v>22212</v>
      </c>
      <c r="E156" s="7" t="s">
        <v>218</v>
      </c>
      <c r="F156" s="6">
        <v>1</v>
      </c>
      <c r="G156" s="7" t="s">
        <v>19</v>
      </c>
      <c r="H156" s="8">
        <f t="shared" si="49"/>
        <v>4000</v>
      </c>
      <c r="I156" s="8">
        <f t="shared" si="49"/>
        <v>4000</v>
      </c>
      <c r="J156" s="8">
        <f t="shared" si="48"/>
        <v>4000</v>
      </c>
      <c r="K156" s="8">
        <v>12000</v>
      </c>
      <c r="L156" s="7"/>
    </row>
    <row r="157" spans="1:12" ht="24.75" customHeight="1" x14ac:dyDescent="0.25">
      <c r="A157" s="6">
        <v>5</v>
      </c>
      <c r="B157" s="2" t="s">
        <v>109</v>
      </c>
      <c r="C157" s="7" t="s">
        <v>18</v>
      </c>
      <c r="D157" s="6">
        <v>22213</v>
      </c>
      <c r="E157" s="7" t="s">
        <v>218</v>
      </c>
      <c r="F157" s="6">
        <v>1</v>
      </c>
      <c r="G157" s="7" t="s">
        <v>19</v>
      </c>
      <c r="H157" s="8">
        <f t="shared" ref="H157:I157" si="50">I157</f>
        <v>11000</v>
      </c>
      <c r="I157" s="8">
        <f t="shared" si="50"/>
        <v>11000</v>
      </c>
      <c r="J157" s="8">
        <f t="shared" si="48"/>
        <v>11000</v>
      </c>
      <c r="K157" s="8">
        <v>33000</v>
      </c>
      <c r="L157" s="7"/>
    </row>
    <row r="158" spans="1:12" ht="24.75" customHeight="1" x14ac:dyDescent="0.25">
      <c r="A158" s="6">
        <v>6</v>
      </c>
      <c r="B158" s="2" t="s">
        <v>110</v>
      </c>
      <c r="C158" s="7" t="s">
        <v>18</v>
      </c>
      <c r="D158" s="6">
        <v>22221</v>
      </c>
      <c r="E158" s="7" t="s">
        <v>218</v>
      </c>
      <c r="F158" s="6">
        <v>1</v>
      </c>
      <c r="G158" s="7" t="s">
        <v>19</v>
      </c>
      <c r="H158" s="8">
        <f t="shared" ref="H158:I158" si="51">I158</f>
        <v>7000</v>
      </c>
      <c r="I158" s="8">
        <f t="shared" si="51"/>
        <v>7000</v>
      </c>
      <c r="J158" s="8">
        <f t="shared" si="48"/>
        <v>7000</v>
      </c>
      <c r="K158" s="8">
        <v>21000</v>
      </c>
      <c r="L158" s="7"/>
    </row>
    <row r="159" spans="1:12" ht="24.75" customHeight="1" x14ac:dyDescent="0.25">
      <c r="A159" s="6">
        <v>7</v>
      </c>
      <c r="B159" s="2" t="s">
        <v>111</v>
      </c>
      <c r="C159" s="7" t="s">
        <v>18</v>
      </c>
      <c r="D159" s="6">
        <v>22311</v>
      </c>
      <c r="E159" s="7" t="s">
        <v>218</v>
      </c>
      <c r="F159" s="6">
        <v>1</v>
      </c>
      <c r="G159" s="7" t="s">
        <v>19</v>
      </c>
      <c r="H159" s="8">
        <f t="shared" ref="H159:I159" si="52">I159</f>
        <v>17000</v>
      </c>
      <c r="I159" s="8">
        <f t="shared" si="52"/>
        <v>17000</v>
      </c>
      <c r="J159" s="8">
        <f t="shared" si="48"/>
        <v>17000</v>
      </c>
      <c r="K159" s="8">
        <v>51000</v>
      </c>
      <c r="L159" s="7"/>
    </row>
    <row r="160" spans="1:12" ht="24.75" customHeight="1" x14ac:dyDescent="0.25">
      <c r="A160" s="6">
        <v>8</v>
      </c>
      <c r="B160" s="2" t="s">
        <v>112</v>
      </c>
      <c r="C160" s="7" t="s">
        <v>18</v>
      </c>
      <c r="D160" s="6">
        <v>22314</v>
      </c>
      <c r="E160" s="7" t="s">
        <v>218</v>
      </c>
      <c r="F160" s="6">
        <v>1</v>
      </c>
      <c r="G160" s="7" t="s">
        <v>19</v>
      </c>
      <c r="H160" s="8">
        <f t="shared" ref="H160:I160" si="53">I160</f>
        <v>6000</v>
      </c>
      <c r="I160" s="8">
        <f t="shared" si="53"/>
        <v>6000</v>
      </c>
      <c r="J160" s="8">
        <f t="shared" si="48"/>
        <v>6000</v>
      </c>
      <c r="K160" s="8">
        <v>18000</v>
      </c>
      <c r="L160" s="7"/>
    </row>
    <row r="161" spans="1:12" ht="24.75" customHeight="1" x14ac:dyDescent="0.25">
      <c r="A161" s="6">
        <v>9</v>
      </c>
      <c r="B161" s="2" t="s">
        <v>113</v>
      </c>
      <c r="C161" s="7" t="s">
        <v>18</v>
      </c>
      <c r="D161" s="6">
        <v>22315</v>
      </c>
      <c r="E161" s="7" t="s">
        <v>218</v>
      </c>
      <c r="F161" s="6">
        <v>1</v>
      </c>
      <c r="G161" s="7" t="s">
        <v>19</v>
      </c>
      <c r="H161" s="8">
        <f t="shared" ref="H161:I161" si="54">I161</f>
        <v>7000</v>
      </c>
      <c r="I161" s="8">
        <f t="shared" si="54"/>
        <v>7000</v>
      </c>
      <c r="J161" s="8">
        <f t="shared" si="48"/>
        <v>7000</v>
      </c>
      <c r="K161" s="8">
        <v>21000</v>
      </c>
      <c r="L161" s="7"/>
    </row>
    <row r="162" spans="1:12" ht="24.75" customHeight="1" x14ac:dyDescent="0.25">
      <c r="A162" s="6">
        <v>10</v>
      </c>
      <c r="B162" s="2" t="s">
        <v>114</v>
      </c>
      <c r="C162" s="7" t="s">
        <v>18</v>
      </c>
      <c r="D162" s="6">
        <v>22711</v>
      </c>
      <c r="E162" s="7" t="s">
        <v>218</v>
      </c>
      <c r="F162" s="6">
        <v>1</v>
      </c>
      <c r="G162" s="7" t="s">
        <v>19</v>
      </c>
      <c r="H162" s="8">
        <f t="shared" ref="H162:I162" si="55">I162</f>
        <v>18000</v>
      </c>
      <c r="I162" s="8">
        <f t="shared" si="55"/>
        <v>18000</v>
      </c>
      <c r="J162" s="8">
        <f t="shared" si="48"/>
        <v>18000</v>
      </c>
      <c r="K162" s="8">
        <v>54000</v>
      </c>
      <c r="L162" s="7"/>
    </row>
    <row r="163" spans="1:12" ht="18" customHeight="1" x14ac:dyDescent="0.25">
      <c r="A163" s="302" t="s">
        <v>206</v>
      </c>
      <c r="B163" s="302"/>
      <c r="C163" s="302"/>
      <c r="D163" s="302"/>
      <c r="E163" s="302"/>
      <c r="F163" s="302"/>
      <c r="G163" s="302"/>
      <c r="H163" s="13">
        <f>SUM(H153:H162)</f>
        <v>156000</v>
      </c>
      <c r="I163" s="13">
        <f>SUM(I153:I162)</f>
        <v>156000</v>
      </c>
      <c r="J163" s="13">
        <f>SUM(J153:J162)</f>
        <v>156000</v>
      </c>
      <c r="K163" s="13">
        <f>SUM(K153:K162)</f>
        <v>468000</v>
      </c>
      <c r="L163" s="14"/>
    </row>
    <row r="164" spans="1:12" ht="18.75" customHeight="1" x14ac:dyDescent="0.25">
      <c r="A164" s="292" t="s">
        <v>115</v>
      </c>
      <c r="B164" s="293"/>
      <c r="C164" s="293"/>
      <c r="D164" s="293"/>
      <c r="E164" s="293"/>
      <c r="F164" s="293"/>
      <c r="G164" s="293"/>
      <c r="H164" s="293"/>
      <c r="I164" s="293"/>
      <c r="J164" s="293"/>
      <c r="K164" s="293"/>
      <c r="L164" s="294"/>
    </row>
    <row r="165" spans="1:12" ht="28.5" customHeight="1" x14ac:dyDescent="0.25">
      <c r="A165" s="6">
        <v>1</v>
      </c>
      <c r="B165" s="2" t="s">
        <v>116</v>
      </c>
      <c r="C165" s="7" t="s">
        <v>18</v>
      </c>
      <c r="D165" s="6">
        <v>21141</v>
      </c>
      <c r="E165" s="7" t="s">
        <v>218</v>
      </c>
      <c r="F165" s="6">
        <v>1</v>
      </c>
      <c r="G165" s="7" t="s">
        <v>19</v>
      </c>
      <c r="H165" s="8">
        <f>I165</f>
        <v>72000</v>
      </c>
      <c r="I165" s="8">
        <f>J165</f>
        <v>72000</v>
      </c>
      <c r="J165" s="8">
        <f>K165/3</f>
        <v>72000</v>
      </c>
      <c r="K165" s="8">
        <v>216000</v>
      </c>
      <c r="L165" s="7"/>
    </row>
    <row r="166" spans="1:12" ht="28.5" customHeight="1" x14ac:dyDescent="0.25">
      <c r="A166" s="6">
        <v>2</v>
      </c>
      <c r="B166" s="2" t="s">
        <v>117</v>
      </c>
      <c r="C166" s="7" t="s">
        <v>18</v>
      </c>
      <c r="D166" s="6">
        <v>22111</v>
      </c>
      <c r="E166" s="7" t="s">
        <v>218</v>
      </c>
      <c r="F166" s="6">
        <v>1</v>
      </c>
      <c r="G166" s="7" t="s">
        <v>19</v>
      </c>
      <c r="H166" s="8">
        <f t="shared" ref="H166:I166" si="56">I166</f>
        <v>7000</v>
      </c>
      <c r="I166" s="8">
        <f t="shared" si="56"/>
        <v>7000</v>
      </c>
      <c r="J166" s="8">
        <f t="shared" ref="J166:J174" si="57">K166/3</f>
        <v>7000</v>
      </c>
      <c r="K166" s="8">
        <v>21000</v>
      </c>
      <c r="L166" s="7"/>
    </row>
    <row r="167" spans="1:12" ht="28.5" customHeight="1" x14ac:dyDescent="0.25">
      <c r="A167" s="6">
        <v>3</v>
      </c>
      <c r="B167" s="2" t="s">
        <v>118</v>
      </c>
      <c r="C167" s="7" t="s">
        <v>18</v>
      </c>
      <c r="D167" s="6">
        <v>22112</v>
      </c>
      <c r="E167" s="7" t="s">
        <v>218</v>
      </c>
      <c r="F167" s="6">
        <v>1</v>
      </c>
      <c r="G167" s="7" t="s">
        <v>19</v>
      </c>
      <c r="H167" s="8">
        <f t="shared" ref="H167:I168" si="58">I167</f>
        <v>7000</v>
      </c>
      <c r="I167" s="8">
        <f t="shared" si="58"/>
        <v>7000</v>
      </c>
      <c r="J167" s="8">
        <f t="shared" si="57"/>
        <v>7000</v>
      </c>
      <c r="K167" s="8">
        <v>21000</v>
      </c>
      <c r="L167" s="7"/>
    </row>
    <row r="168" spans="1:12" ht="28.5" customHeight="1" x14ac:dyDescent="0.25">
      <c r="A168" s="6">
        <v>4</v>
      </c>
      <c r="B168" s="126" t="s">
        <v>793</v>
      </c>
      <c r="C168" s="7" t="s">
        <v>18</v>
      </c>
      <c r="D168" s="6">
        <v>22212</v>
      </c>
      <c r="E168" s="7" t="s">
        <v>218</v>
      </c>
      <c r="F168" s="6">
        <v>1</v>
      </c>
      <c r="G168" s="7" t="s">
        <v>19</v>
      </c>
      <c r="H168" s="8">
        <f t="shared" si="58"/>
        <v>4000</v>
      </c>
      <c r="I168" s="8">
        <f t="shared" si="58"/>
        <v>4000</v>
      </c>
      <c r="J168" s="8">
        <f t="shared" si="57"/>
        <v>4000</v>
      </c>
      <c r="K168" s="8">
        <v>12000</v>
      </c>
      <c r="L168" s="7"/>
    </row>
    <row r="169" spans="1:12" ht="28.5" customHeight="1" x14ac:dyDescent="0.25">
      <c r="A169" s="6">
        <v>5</v>
      </c>
      <c r="B169" s="2" t="s">
        <v>119</v>
      </c>
      <c r="C169" s="7" t="s">
        <v>18</v>
      </c>
      <c r="D169" s="6">
        <v>22213</v>
      </c>
      <c r="E169" s="7" t="s">
        <v>218</v>
      </c>
      <c r="F169" s="6">
        <v>1</v>
      </c>
      <c r="G169" s="7" t="s">
        <v>19</v>
      </c>
      <c r="H169" s="8">
        <f t="shared" ref="H169:I169" si="59">I169</f>
        <v>11000</v>
      </c>
      <c r="I169" s="8">
        <f t="shared" si="59"/>
        <v>11000</v>
      </c>
      <c r="J169" s="8">
        <f t="shared" si="57"/>
        <v>11000</v>
      </c>
      <c r="K169" s="8">
        <v>33000</v>
      </c>
      <c r="L169" s="7"/>
    </row>
    <row r="170" spans="1:12" ht="28.5" customHeight="1" x14ac:dyDescent="0.25">
      <c r="A170" s="6">
        <v>6</v>
      </c>
      <c r="B170" s="2" t="s">
        <v>120</v>
      </c>
      <c r="C170" s="7" t="s">
        <v>18</v>
      </c>
      <c r="D170" s="6">
        <v>22221</v>
      </c>
      <c r="E170" s="7" t="s">
        <v>218</v>
      </c>
      <c r="F170" s="6">
        <v>1</v>
      </c>
      <c r="G170" s="7" t="s">
        <v>19</v>
      </c>
      <c r="H170" s="8">
        <f t="shared" ref="H170:I170" si="60">I170</f>
        <v>7000</v>
      </c>
      <c r="I170" s="8">
        <f t="shared" si="60"/>
        <v>7000</v>
      </c>
      <c r="J170" s="8">
        <f t="shared" si="57"/>
        <v>7000</v>
      </c>
      <c r="K170" s="8">
        <v>21000</v>
      </c>
      <c r="L170" s="7"/>
    </row>
    <row r="171" spans="1:12" ht="28.5" customHeight="1" x14ac:dyDescent="0.25">
      <c r="A171" s="6">
        <v>7</v>
      </c>
      <c r="B171" s="2" t="s">
        <v>121</v>
      </c>
      <c r="C171" s="7" t="s">
        <v>18</v>
      </c>
      <c r="D171" s="6">
        <v>22311</v>
      </c>
      <c r="E171" s="7" t="s">
        <v>218</v>
      </c>
      <c r="F171" s="6">
        <v>1</v>
      </c>
      <c r="G171" s="7" t="s">
        <v>19</v>
      </c>
      <c r="H171" s="8">
        <f t="shared" ref="H171:I171" si="61">I171</f>
        <v>17000</v>
      </c>
      <c r="I171" s="8">
        <f t="shared" si="61"/>
        <v>17000</v>
      </c>
      <c r="J171" s="8">
        <f t="shared" si="57"/>
        <v>17000</v>
      </c>
      <c r="K171" s="8">
        <v>51000</v>
      </c>
      <c r="L171" s="7"/>
    </row>
    <row r="172" spans="1:12" ht="28.5" customHeight="1" x14ac:dyDescent="0.25">
      <c r="A172" s="6">
        <v>8</v>
      </c>
      <c r="B172" s="2" t="s">
        <v>122</v>
      </c>
      <c r="C172" s="7" t="s">
        <v>18</v>
      </c>
      <c r="D172" s="6">
        <v>22314</v>
      </c>
      <c r="E172" s="7" t="s">
        <v>218</v>
      </c>
      <c r="F172" s="6">
        <v>1</v>
      </c>
      <c r="G172" s="7" t="s">
        <v>19</v>
      </c>
      <c r="H172" s="8">
        <f t="shared" ref="H172:I172" si="62">I172</f>
        <v>6000</v>
      </c>
      <c r="I172" s="8">
        <f t="shared" si="62"/>
        <v>6000</v>
      </c>
      <c r="J172" s="8">
        <f t="shared" si="57"/>
        <v>6000</v>
      </c>
      <c r="K172" s="8">
        <v>18000</v>
      </c>
      <c r="L172" s="7"/>
    </row>
    <row r="173" spans="1:12" ht="28.5" customHeight="1" x14ac:dyDescent="0.25">
      <c r="A173" s="6">
        <v>9</v>
      </c>
      <c r="B173" s="2" t="s">
        <v>123</v>
      </c>
      <c r="C173" s="7" t="s">
        <v>18</v>
      </c>
      <c r="D173" s="6">
        <v>22315</v>
      </c>
      <c r="E173" s="7" t="s">
        <v>218</v>
      </c>
      <c r="F173" s="6">
        <v>1</v>
      </c>
      <c r="G173" s="7" t="s">
        <v>19</v>
      </c>
      <c r="H173" s="8">
        <f t="shared" ref="H173:I173" si="63">I173</f>
        <v>7000</v>
      </c>
      <c r="I173" s="8">
        <f t="shared" si="63"/>
        <v>7000</v>
      </c>
      <c r="J173" s="8">
        <f t="shared" si="57"/>
        <v>7000</v>
      </c>
      <c r="K173" s="8">
        <v>21000</v>
      </c>
      <c r="L173" s="7"/>
    </row>
    <row r="174" spans="1:12" ht="28.5" customHeight="1" x14ac:dyDescent="0.25">
      <c r="A174" s="6">
        <v>10</v>
      </c>
      <c r="B174" s="2" t="s">
        <v>124</v>
      </c>
      <c r="C174" s="7" t="s">
        <v>18</v>
      </c>
      <c r="D174" s="6">
        <v>22711</v>
      </c>
      <c r="E174" s="7" t="s">
        <v>218</v>
      </c>
      <c r="F174" s="6">
        <v>1</v>
      </c>
      <c r="G174" s="7" t="s">
        <v>19</v>
      </c>
      <c r="H174" s="8">
        <f t="shared" ref="H174:I174" si="64">I174</f>
        <v>18000</v>
      </c>
      <c r="I174" s="8">
        <f t="shared" si="64"/>
        <v>18000</v>
      </c>
      <c r="J174" s="8">
        <f t="shared" si="57"/>
        <v>18000</v>
      </c>
      <c r="K174" s="8">
        <v>54000</v>
      </c>
      <c r="L174" s="7"/>
    </row>
    <row r="175" spans="1:12" x14ac:dyDescent="0.25">
      <c r="A175" s="302" t="s">
        <v>206</v>
      </c>
      <c r="B175" s="302"/>
      <c r="C175" s="302"/>
      <c r="D175" s="302"/>
      <c r="E175" s="302"/>
      <c r="F175" s="302"/>
      <c r="G175" s="302"/>
      <c r="H175" s="13">
        <f>SUM(H165:H174)</f>
        <v>156000</v>
      </c>
      <c r="I175" s="13">
        <f>SUM(I165:I174)</f>
        <v>156000</v>
      </c>
      <c r="J175" s="13">
        <f>SUM(J165:J174)</f>
        <v>156000</v>
      </c>
      <c r="K175" s="13">
        <f>SUM(K165:K174)</f>
        <v>468000</v>
      </c>
      <c r="L175" s="14"/>
    </row>
    <row r="176" spans="1:12" x14ac:dyDescent="0.25">
      <c r="A176" s="292" t="s">
        <v>125</v>
      </c>
      <c r="B176" s="293"/>
      <c r="C176" s="293"/>
      <c r="D176" s="293"/>
      <c r="E176" s="293"/>
      <c r="F176" s="293"/>
      <c r="G176" s="293"/>
      <c r="H176" s="293"/>
      <c r="I176" s="293"/>
      <c r="J176" s="293"/>
      <c r="K176" s="293"/>
      <c r="L176" s="294"/>
    </row>
    <row r="177" spans="1:12" ht="25.5" customHeight="1" x14ac:dyDescent="0.25">
      <c r="A177" s="6">
        <v>1</v>
      </c>
      <c r="B177" s="2" t="s">
        <v>126</v>
      </c>
      <c r="C177" s="7" t="s">
        <v>18</v>
      </c>
      <c r="D177" s="6">
        <v>21141</v>
      </c>
      <c r="E177" s="7" t="s">
        <v>218</v>
      </c>
      <c r="F177" s="6">
        <v>1</v>
      </c>
      <c r="G177" s="7" t="s">
        <v>19</v>
      </c>
      <c r="H177" s="8">
        <f>I177</f>
        <v>72000</v>
      </c>
      <c r="I177" s="8">
        <f>J177</f>
        <v>72000</v>
      </c>
      <c r="J177" s="8">
        <f>K177/3</f>
        <v>72000</v>
      </c>
      <c r="K177" s="8">
        <v>216000</v>
      </c>
      <c r="L177" s="7"/>
    </row>
    <row r="178" spans="1:12" ht="25.5" customHeight="1" x14ac:dyDescent="0.25">
      <c r="A178" s="6">
        <v>2</v>
      </c>
      <c r="B178" s="2" t="s">
        <v>127</v>
      </c>
      <c r="C178" s="7" t="s">
        <v>18</v>
      </c>
      <c r="D178" s="6">
        <v>22111</v>
      </c>
      <c r="E178" s="7" t="s">
        <v>218</v>
      </c>
      <c r="F178" s="6">
        <v>1</v>
      </c>
      <c r="G178" s="7" t="s">
        <v>19</v>
      </c>
      <c r="H178" s="8">
        <f t="shared" ref="H178:I178" si="65">I178</f>
        <v>7000</v>
      </c>
      <c r="I178" s="8">
        <f t="shared" si="65"/>
        <v>7000</v>
      </c>
      <c r="J178" s="8">
        <f t="shared" ref="J178:J186" si="66">K178/3</f>
        <v>7000</v>
      </c>
      <c r="K178" s="8">
        <v>21000</v>
      </c>
      <c r="L178" s="7"/>
    </row>
    <row r="179" spans="1:12" ht="25.5" customHeight="1" x14ac:dyDescent="0.25">
      <c r="A179" s="6">
        <v>3</v>
      </c>
      <c r="B179" s="2" t="s">
        <v>128</v>
      </c>
      <c r="C179" s="7" t="s">
        <v>18</v>
      </c>
      <c r="D179" s="6">
        <v>22112</v>
      </c>
      <c r="E179" s="7" t="s">
        <v>218</v>
      </c>
      <c r="F179" s="6">
        <v>1</v>
      </c>
      <c r="G179" s="7" t="s">
        <v>19</v>
      </c>
      <c r="H179" s="8">
        <f t="shared" ref="H179:I180" si="67">I179</f>
        <v>7000</v>
      </c>
      <c r="I179" s="8">
        <f t="shared" si="67"/>
        <v>7000</v>
      </c>
      <c r="J179" s="8">
        <f t="shared" si="66"/>
        <v>7000</v>
      </c>
      <c r="K179" s="8">
        <v>21000</v>
      </c>
      <c r="L179" s="7"/>
    </row>
    <row r="180" spans="1:12" ht="25.5" customHeight="1" x14ac:dyDescent="0.25">
      <c r="A180" s="6">
        <v>4</v>
      </c>
      <c r="B180" s="126" t="s">
        <v>794</v>
      </c>
      <c r="C180" s="7" t="s">
        <v>18</v>
      </c>
      <c r="D180" s="6">
        <v>22212</v>
      </c>
      <c r="E180" s="7" t="s">
        <v>218</v>
      </c>
      <c r="F180" s="6">
        <v>1</v>
      </c>
      <c r="G180" s="7" t="s">
        <v>19</v>
      </c>
      <c r="H180" s="8">
        <f t="shared" si="67"/>
        <v>4000</v>
      </c>
      <c r="I180" s="8">
        <f t="shared" si="67"/>
        <v>4000</v>
      </c>
      <c r="J180" s="8">
        <f t="shared" si="66"/>
        <v>4000</v>
      </c>
      <c r="K180" s="8">
        <v>12000</v>
      </c>
      <c r="L180" s="7"/>
    </row>
    <row r="181" spans="1:12" ht="25.5" customHeight="1" x14ac:dyDescent="0.25">
      <c r="A181" s="6">
        <v>5</v>
      </c>
      <c r="B181" s="2" t="s">
        <v>129</v>
      </c>
      <c r="C181" s="7" t="s">
        <v>18</v>
      </c>
      <c r="D181" s="6">
        <v>22213</v>
      </c>
      <c r="E181" s="7" t="s">
        <v>218</v>
      </c>
      <c r="F181" s="6">
        <v>1</v>
      </c>
      <c r="G181" s="7" t="s">
        <v>19</v>
      </c>
      <c r="H181" s="8">
        <f t="shared" ref="H181:I181" si="68">I181</f>
        <v>11000</v>
      </c>
      <c r="I181" s="8">
        <f t="shared" si="68"/>
        <v>11000</v>
      </c>
      <c r="J181" s="8">
        <f t="shared" si="66"/>
        <v>11000</v>
      </c>
      <c r="K181" s="8">
        <v>33000</v>
      </c>
      <c r="L181" s="7"/>
    </row>
    <row r="182" spans="1:12" ht="25.5" customHeight="1" x14ac:dyDescent="0.25">
      <c r="A182" s="6">
        <v>6</v>
      </c>
      <c r="B182" s="2" t="s">
        <v>130</v>
      </c>
      <c r="C182" s="7" t="s">
        <v>18</v>
      </c>
      <c r="D182" s="6">
        <v>22221</v>
      </c>
      <c r="E182" s="7" t="s">
        <v>218</v>
      </c>
      <c r="F182" s="6">
        <v>1</v>
      </c>
      <c r="G182" s="7" t="s">
        <v>19</v>
      </c>
      <c r="H182" s="8">
        <f t="shared" ref="H182:I182" si="69">I182</f>
        <v>7000</v>
      </c>
      <c r="I182" s="8">
        <f t="shared" si="69"/>
        <v>7000</v>
      </c>
      <c r="J182" s="8">
        <f t="shared" si="66"/>
        <v>7000</v>
      </c>
      <c r="K182" s="8">
        <v>21000</v>
      </c>
      <c r="L182" s="7"/>
    </row>
    <row r="183" spans="1:12" ht="25.5" customHeight="1" x14ac:dyDescent="0.25">
      <c r="A183" s="6">
        <v>7</v>
      </c>
      <c r="B183" s="2" t="s">
        <v>131</v>
      </c>
      <c r="C183" s="7" t="s">
        <v>18</v>
      </c>
      <c r="D183" s="6">
        <v>22311</v>
      </c>
      <c r="E183" s="7" t="s">
        <v>218</v>
      </c>
      <c r="F183" s="6">
        <v>1</v>
      </c>
      <c r="G183" s="7" t="s">
        <v>19</v>
      </c>
      <c r="H183" s="8">
        <f t="shared" ref="H183:I183" si="70">I183</f>
        <v>17000</v>
      </c>
      <c r="I183" s="8">
        <f t="shared" si="70"/>
        <v>17000</v>
      </c>
      <c r="J183" s="8">
        <f t="shared" si="66"/>
        <v>17000</v>
      </c>
      <c r="K183" s="8">
        <v>51000</v>
      </c>
      <c r="L183" s="7"/>
    </row>
    <row r="184" spans="1:12" ht="25.5" customHeight="1" x14ac:dyDescent="0.25">
      <c r="A184" s="6">
        <v>8</v>
      </c>
      <c r="B184" s="2" t="s">
        <v>132</v>
      </c>
      <c r="C184" s="7" t="s">
        <v>18</v>
      </c>
      <c r="D184" s="6">
        <v>22314</v>
      </c>
      <c r="E184" s="7" t="s">
        <v>218</v>
      </c>
      <c r="F184" s="6">
        <v>1</v>
      </c>
      <c r="G184" s="7" t="s">
        <v>19</v>
      </c>
      <c r="H184" s="8">
        <f t="shared" ref="H184:I184" si="71">I184</f>
        <v>6000</v>
      </c>
      <c r="I184" s="8">
        <f t="shared" si="71"/>
        <v>6000</v>
      </c>
      <c r="J184" s="8">
        <f t="shared" si="66"/>
        <v>6000</v>
      </c>
      <c r="K184" s="8">
        <v>18000</v>
      </c>
      <c r="L184" s="7"/>
    </row>
    <row r="185" spans="1:12" ht="25.5" customHeight="1" x14ac:dyDescent="0.25">
      <c r="A185" s="6">
        <v>9</v>
      </c>
      <c r="B185" s="2" t="s">
        <v>133</v>
      </c>
      <c r="C185" s="7" t="s">
        <v>18</v>
      </c>
      <c r="D185" s="6">
        <v>22315</v>
      </c>
      <c r="E185" s="7" t="s">
        <v>218</v>
      </c>
      <c r="F185" s="6">
        <v>1</v>
      </c>
      <c r="G185" s="7" t="s">
        <v>19</v>
      </c>
      <c r="H185" s="8">
        <f t="shared" ref="H185:I185" si="72">I185</f>
        <v>7000</v>
      </c>
      <c r="I185" s="8">
        <f t="shared" si="72"/>
        <v>7000</v>
      </c>
      <c r="J185" s="8">
        <f t="shared" si="66"/>
        <v>7000</v>
      </c>
      <c r="K185" s="8">
        <v>21000</v>
      </c>
      <c r="L185" s="7"/>
    </row>
    <row r="186" spans="1:12" ht="25.5" customHeight="1" x14ac:dyDescent="0.25">
      <c r="A186" s="6">
        <v>10</v>
      </c>
      <c r="B186" s="2" t="s">
        <v>134</v>
      </c>
      <c r="C186" s="7" t="s">
        <v>18</v>
      </c>
      <c r="D186" s="6">
        <v>22711</v>
      </c>
      <c r="E186" s="7" t="s">
        <v>218</v>
      </c>
      <c r="F186" s="6">
        <v>1</v>
      </c>
      <c r="G186" s="7" t="s">
        <v>19</v>
      </c>
      <c r="H186" s="8">
        <f t="shared" ref="H186:I186" si="73">I186</f>
        <v>18000</v>
      </c>
      <c r="I186" s="8">
        <f t="shared" si="73"/>
        <v>18000</v>
      </c>
      <c r="J186" s="8">
        <f t="shared" si="66"/>
        <v>18000</v>
      </c>
      <c r="K186" s="8">
        <v>54000</v>
      </c>
      <c r="L186" s="7"/>
    </row>
    <row r="187" spans="1:12" x14ac:dyDescent="0.25">
      <c r="A187" s="302" t="s">
        <v>206</v>
      </c>
      <c r="B187" s="302"/>
      <c r="C187" s="302"/>
      <c r="D187" s="302"/>
      <c r="E187" s="302"/>
      <c r="F187" s="302"/>
      <c r="G187" s="302"/>
      <c r="H187" s="13">
        <f>SUM(H177:H186)</f>
        <v>156000</v>
      </c>
      <c r="I187" s="13">
        <f>SUM(I177:I186)</f>
        <v>156000</v>
      </c>
      <c r="J187" s="13">
        <f>SUM(J177:J186)</f>
        <v>156000</v>
      </c>
      <c r="K187" s="13">
        <f>SUM(K177:K186)</f>
        <v>468000</v>
      </c>
      <c r="L187" s="14"/>
    </row>
    <row r="188" spans="1:12" x14ac:dyDescent="0.25">
      <c r="A188" s="292" t="s">
        <v>135</v>
      </c>
      <c r="B188" s="293"/>
      <c r="C188" s="293"/>
      <c r="D188" s="293"/>
      <c r="E188" s="293"/>
      <c r="F188" s="293"/>
      <c r="G188" s="293"/>
      <c r="H188" s="293"/>
      <c r="I188" s="293"/>
      <c r="J188" s="293"/>
      <c r="K188" s="293"/>
      <c r="L188" s="294"/>
    </row>
    <row r="189" spans="1:12" ht="27.75" customHeight="1" x14ac:dyDescent="0.25">
      <c r="A189" s="6">
        <v>1</v>
      </c>
      <c r="B189" s="2" t="s">
        <v>136</v>
      </c>
      <c r="C189" s="7" t="s">
        <v>18</v>
      </c>
      <c r="D189" s="6">
        <v>21141</v>
      </c>
      <c r="E189" s="7" t="s">
        <v>218</v>
      </c>
      <c r="F189" s="6">
        <v>1</v>
      </c>
      <c r="G189" s="7" t="s">
        <v>19</v>
      </c>
      <c r="H189" s="8">
        <f>I189</f>
        <v>72000</v>
      </c>
      <c r="I189" s="8">
        <f>J189</f>
        <v>72000</v>
      </c>
      <c r="J189" s="8">
        <f>K189/3</f>
        <v>72000</v>
      </c>
      <c r="K189" s="8">
        <v>216000</v>
      </c>
      <c r="L189" s="7"/>
    </row>
    <row r="190" spans="1:12" ht="27.75" customHeight="1" x14ac:dyDescent="0.25">
      <c r="A190" s="6">
        <v>2</v>
      </c>
      <c r="B190" s="2" t="s">
        <v>137</v>
      </c>
      <c r="C190" s="7" t="s">
        <v>18</v>
      </c>
      <c r="D190" s="6">
        <v>22111</v>
      </c>
      <c r="E190" s="7" t="s">
        <v>218</v>
      </c>
      <c r="F190" s="6">
        <v>1</v>
      </c>
      <c r="G190" s="7" t="s">
        <v>19</v>
      </c>
      <c r="H190" s="8">
        <f t="shared" ref="H190:I190" si="74">I190</f>
        <v>7000</v>
      </c>
      <c r="I190" s="8">
        <f t="shared" si="74"/>
        <v>7000</v>
      </c>
      <c r="J190" s="8">
        <f t="shared" ref="J190:J198" si="75">K190/3</f>
        <v>7000</v>
      </c>
      <c r="K190" s="8">
        <v>21000</v>
      </c>
      <c r="L190" s="7"/>
    </row>
    <row r="191" spans="1:12" ht="27.75" customHeight="1" x14ac:dyDescent="0.25">
      <c r="A191" s="6">
        <v>3</v>
      </c>
      <c r="B191" s="2" t="s">
        <v>138</v>
      </c>
      <c r="C191" s="7" t="s">
        <v>18</v>
      </c>
      <c r="D191" s="6">
        <v>22112</v>
      </c>
      <c r="E191" s="7" t="s">
        <v>218</v>
      </c>
      <c r="F191" s="6">
        <v>1</v>
      </c>
      <c r="G191" s="7" t="s">
        <v>19</v>
      </c>
      <c r="H191" s="8">
        <f t="shared" ref="H191:I192" si="76">I191</f>
        <v>7000</v>
      </c>
      <c r="I191" s="8">
        <f t="shared" si="76"/>
        <v>7000</v>
      </c>
      <c r="J191" s="8">
        <f t="shared" si="75"/>
        <v>7000</v>
      </c>
      <c r="K191" s="8">
        <v>21000</v>
      </c>
      <c r="L191" s="7"/>
    </row>
    <row r="192" spans="1:12" ht="27.75" customHeight="1" x14ac:dyDescent="0.25">
      <c r="A192" s="6">
        <v>4</v>
      </c>
      <c r="B192" s="126" t="s">
        <v>795</v>
      </c>
      <c r="C192" s="7" t="s">
        <v>18</v>
      </c>
      <c r="D192" s="6">
        <v>22212</v>
      </c>
      <c r="E192" s="7" t="s">
        <v>218</v>
      </c>
      <c r="F192" s="6">
        <v>1</v>
      </c>
      <c r="G192" s="7" t="s">
        <v>19</v>
      </c>
      <c r="H192" s="8">
        <f t="shared" si="76"/>
        <v>4000</v>
      </c>
      <c r="I192" s="8">
        <f t="shared" si="76"/>
        <v>4000</v>
      </c>
      <c r="J192" s="8">
        <f t="shared" si="75"/>
        <v>4000</v>
      </c>
      <c r="K192" s="8">
        <v>12000</v>
      </c>
      <c r="L192" s="7"/>
    </row>
    <row r="193" spans="1:12" ht="27.75" customHeight="1" x14ac:dyDescent="0.25">
      <c r="A193" s="6">
        <v>5</v>
      </c>
      <c r="B193" s="2" t="s">
        <v>139</v>
      </c>
      <c r="C193" s="7" t="s">
        <v>18</v>
      </c>
      <c r="D193" s="6">
        <v>22213</v>
      </c>
      <c r="E193" s="7" t="s">
        <v>218</v>
      </c>
      <c r="F193" s="6">
        <v>1</v>
      </c>
      <c r="G193" s="7" t="s">
        <v>19</v>
      </c>
      <c r="H193" s="8">
        <f t="shared" ref="H193:I193" si="77">I193</f>
        <v>11000</v>
      </c>
      <c r="I193" s="8">
        <f t="shared" si="77"/>
        <v>11000</v>
      </c>
      <c r="J193" s="8">
        <f t="shared" si="75"/>
        <v>11000</v>
      </c>
      <c r="K193" s="8">
        <v>33000</v>
      </c>
      <c r="L193" s="7"/>
    </row>
    <row r="194" spans="1:12" ht="27.75" customHeight="1" x14ac:dyDescent="0.25">
      <c r="A194" s="6">
        <v>6</v>
      </c>
      <c r="B194" s="2" t="s">
        <v>140</v>
      </c>
      <c r="C194" s="7" t="s">
        <v>18</v>
      </c>
      <c r="D194" s="6">
        <v>22221</v>
      </c>
      <c r="E194" s="7" t="s">
        <v>218</v>
      </c>
      <c r="F194" s="6">
        <v>1</v>
      </c>
      <c r="G194" s="7" t="s">
        <v>19</v>
      </c>
      <c r="H194" s="8">
        <f t="shared" ref="H194:I194" si="78">I194</f>
        <v>7000</v>
      </c>
      <c r="I194" s="8">
        <f t="shared" si="78"/>
        <v>7000</v>
      </c>
      <c r="J194" s="8">
        <f t="shared" si="75"/>
        <v>7000</v>
      </c>
      <c r="K194" s="8">
        <v>21000</v>
      </c>
      <c r="L194" s="7"/>
    </row>
    <row r="195" spans="1:12" ht="27.75" customHeight="1" x14ac:dyDescent="0.25">
      <c r="A195" s="6">
        <v>7</v>
      </c>
      <c r="B195" s="2" t="s">
        <v>141</v>
      </c>
      <c r="C195" s="7" t="s">
        <v>18</v>
      </c>
      <c r="D195" s="6">
        <v>22311</v>
      </c>
      <c r="E195" s="7" t="s">
        <v>218</v>
      </c>
      <c r="F195" s="6">
        <v>1</v>
      </c>
      <c r="G195" s="7" t="s">
        <v>19</v>
      </c>
      <c r="H195" s="8">
        <f t="shared" ref="H195:I195" si="79">I195</f>
        <v>17000</v>
      </c>
      <c r="I195" s="8">
        <f t="shared" si="79"/>
        <v>17000</v>
      </c>
      <c r="J195" s="8">
        <f t="shared" si="75"/>
        <v>17000</v>
      </c>
      <c r="K195" s="8">
        <v>51000</v>
      </c>
      <c r="L195" s="7"/>
    </row>
    <row r="196" spans="1:12" ht="27.75" customHeight="1" x14ac:dyDescent="0.25">
      <c r="A196" s="6">
        <v>8</v>
      </c>
      <c r="B196" s="2" t="s">
        <v>142</v>
      </c>
      <c r="C196" s="7" t="s">
        <v>18</v>
      </c>
      <c r="D196" s="6">
        <v>22314</v>
      </c>
      <c r="E196" s="7" t="s">
        <v>218</v>
      </c>
      <c r="F196" s="6">
        <v>1</v>
      </c>
      <c r="G196" s="7" t="s">
        <v>19</v>
      </c>
      <c r="H196" s="8">
        <f t="shared" ref="H196:I196" si="80">I196</f>
        <v>6000</v>
      </c>
      <c r="I196" s="8">
        <f t="shared" si="80"/>
        <v>6000</v>
      </c>
      <c r="J196" s="8">
        <f t="shared" si="75"/>
        <v>6000</v>
      </c>
      <c r="K196" s="8">
        <v>18000</v>
      </c>
      <c r="L196" s="7"/>
    </row>
    <row r="197" spans="1:12" ht="27.75" customHeight="1" x14ac:dyDescent="0.25">
      <c r="A197" s="6">
        <v>9</v>
      </c>
      <c r="B197" s="2" t="s">
        <v>143</v>
      </c>
      <c r="C197" s="7" t="s">
        <v>18</v>
      </c>
      <c r="D197" s="6">
        <v>22315</v>
      </c>
      <c r="E197" s="7" t="s">
        <v>218</v>
      </c>
      <c r="F197" s="6">
        <v>1</v>
      </c>
      <c r="G197" s="7" t="s">
        <v>19</v>
      </c>
      <c r="H197" s="8">
        <f t="shared" ref="H197:I197" si="81">I197</f>
        <v>7000</v>
      </c>
      <c r="I197" s="8">
        <f t="shared" si="81"/>
        <v>7000</v>
      </c>
      <c r="J197" s="8">
        <f t="shared" si="75"/>
        <v>7000</v>
      </c>
      <c r="K197" s="8">
        <v>21000</v>
      </c>
      <c r="L197" s="7"/>
    </row>
    <row r="198" spans="1:12" ht="27.75" customHeight="1" x14ac:dyDescent="0.25">
      <c r="A198" s="6">
        <v>10</v>
      </c>
      <c r="B198" s="2" t="s">
        <v>144</v>
      </c>
      <c r="C198" s="7" t="s">
        <v>18</v>
      </c>
      <c r="D198" s="6">
        <v>22711</v>
      </c>
      <c r="E198" s="7" t="s">
        <v>218</v>
      </c>
      <c r="F198" s="6">
        <v>1</v>
      </c>
      <c r="G198" s="7" t="s">
        <v>19</v>
      </c>
      <c r="H198" s="8">
        <f t="shared" ref="H198:I198" si="82">I198</f>
        <v>18000</v>
      </c>
      <c r="I198" s="8">
        <f t="shared" si="82"/>
        <v>18000</v>
      </c>
      <c r="J198" s="8">
        <f t="shared" si="75"/>
        <v>18000</v>
      </c>
      <c r="K198" s="8">
        <v>54000</v>
      </c>
      <c r="L198" s="7"/>
    </row>
    <row r="199" spans="1:12" ht="18" customHeight="1" x14ac:dyDescent="0.25">
      <c r="A199" s="302" t="s">
        <v>206</v>
      </c>
      <c r="B199" s="302"/>
      <c r="C199" s="302"/>
      <c r="D199" s="302"/>
      <c r="E199" s="302"/>
      <c r="F199" s="302"/>
      <c r="G199" s="302"/>
      <c r="H199" s="13">
        <f>SUM(H189:H198)</f>
        <v>156000</v>
      </c>
      <c r="I199" s="13">
        <f>SUM(I189:I198)</f>
        <v>156000</v>
      </c>
      <c r="J199" s="13">
        <f>SUM(J189:J198)</f>
        <v>156000</v>
      </c>
      <c r="K199" s="13">
        <f>SUM(K189:K198)</f>
        <v>468000</v>
      </c>
      <c r="L199" s="14"/>
    </row>
    <row r="200" spans="1:12" ht="18" customHeight="1" x14ac:dyDescent="0.25">
      <c r="A200" s="292" t="s">
        <v>145</v>
      </c>
      <c r="B200" s="293"/>
      <c r="C200" s="293"/>
      <c r="D200" s="293"/>
      <c r="E200" s="293"/>
      <c r="F200" s="293"/>
      <c r="G200" s="293"/>
      <c r="H200" s="293"/>
      <c r="I200" s="293"/>
      <c r="J200" s="293"/>
      <c r="K200" s="293"/>
      <c r="L200" s="294"/>
    </row>
    <row r="201" spans="1:12" ht="27" customHeight="1" x14ac:dyDescent="0.25">
      <c r="A201" s="6">
        <v>1</v>
      </c>
      <c r="B201" s="2" t="s">
        <v>146</v>
      </c>
      <c r="C201" s="7" t="s">
        <v>18</v>
      </c>
      <c r="D201" s="6">
        <v>21141</v>
      </c>
      <c r="E201" s="7" t="s">
        <v>218</v>
      </c>
      <c r="F201" s="6">
        <v>1</v>
      </c>
      <c r="G201" s="7" t="s">
        <v>19</v>
      </c>
      <c r="H201" s="8">
        <f>I201</f>
        <v>72000</v>
      </c>
      <c r="I201" s="8">
        <f>J201</f>
        <v>72000</v>
      </c>
      <c r="J201" s="8">
        <f>K201/3</f>
        <v>72000</v>
      </c>
      <c r="K201" s="8">
        <v>216000</v>
      </c>
      <c r="L201" s="7"/>
    </row>
    <row r="202" spans="1:12" ht="27" customHeight="1" x14ac:dyDescent="0.25">
      <c r="A202" s="6">
        <v>2</v>
      </c>
      <c r="B202" s="2" t="s">
        <v>147</v>
      </c>
      <c r="C202" s="7" t="s">
        <v>18</v>
      </c>
      <c r="D202" s="6">
        <v>22111</v>
      </c>
      <c r="E202" s="7" t="s">
        <v>218</v>
      </c>
      <c r="F202" s="6">
        <v>1</v>
      </c>
      <c r="G202" s="7" t="s">
        <v>19</v>
      </c>
      <c r="H202" s="8">
        <f t="shared" ref="H202:I202" si="83">I202</f>
        <v>7000</v>
      </c>
      <c r="I202" s="8">
        <f t="shared" si="83"/>
        <v>7000</v>
      </c>
      <c r="J202" s="8">
        <f t="shared" ref="J202:J210" si="84">K202/3</f>
        <v>7000</v>
      </c>
      <c r="K202" s="8">
        <v>21000</v>
      </c>
      <c r="L202" s="7"/>
    </row>
    <row r="203" spans="1:12" ht="27" customHeight="1" x14ac:dyDescent="0.25">
      <c r="A203" s="6">
        <v>3</v>
      </c>
      <c r="B203" s="2" t="s">
        <v>148</v>
      </c>
      <c r="C203" s="7" t="s">
        <v>18</v>
      </c>
      <c r="D203" s="6">
        <v>22112</v>
      </c>
      <c r="E203" s="7" t="s">
        <v>218</v>
      </c>
      <c r="F203" s="6">
        <v>1</v>
      </c>
      <c r="G203" s="7" t="s">
        <v>19</v>
      </c>
      <c r="H203" s="8">
        <f t="shared" ref="H203:I204" si="85">I203</f>
        <v>7000</v>
      </c>
      <c r="I203" s="8">
        <f t="shared" si="85"/>
        <v>7000</v>
      </c>
      <c r="J203" s="8">
        <f t="shared" si="84"/>
        <v>7000</v>
      </c>
      <c r="K203" s="8">
        <v>21000</v>
      </c>
      <c r="L203" s="7"/>
    </row>
    <row r="204" spans="1:12" ht="27" customHeight="1" x14ac:dyDescent="0.25">
      <c r="A204" s="6">
        <v>4</v>
      </c>
      <c r="B204" s="126" t="s">
        <v>796</v>
      </c>
      <c r="C204" s="7" t="s">
        <v>18</v>
      </c>
      <c r="D204" s="6">
        <v>22212</v>
      </c>
      <c r="E204" s="7" t="s">
        <v>218</v>
      </c>
      <c r="F204" s="6">
        <v>1</v>
      </c>
      <c r="G204" s="7" t="s">
        <v>19</v>
      </c>
      <c r="H204" s="8">
        <f t="shared" si="85"/>
        <v>4000</v>
      </c>
      <c r="I204" s="8">
        <f t="shared" si="85"/>
        <v>4000</v>
      </c>
      <c r="J204" s="8">
        <f t="shared" si="84"/>
        <v>4000</v>
      </c>
      <c r="K204" s="8">
        <v>12000</v>
      </c>
      <c r="L204" s="7"/>
    </row>
    <row r="205" spans="1:12" ht="27" customHeight="1" x14ac:dyDescent="0.25">
      <c r="A205" s="6">
        <v>5</v>
      </c>
      <c r="B205" s="2" t="s">
        <v>149</v>
      </c>
      <c r="C205" s="7" t="s">
        <v>18</v>
      </c>
      <c r="D205" s="6">
        <v>22213</v>
      </c>
      <c r="E205" s="7" t="s">
        <v>218</v>
      </c>
      <c r="F205" s="6">
        <v>1</v>
      </c>
      <c r="G205" s="7" t="s">
        <v>19</v>
      </c>
      <c r="H205" s="8">
        <f t="shared" ref="H205:I205" si="86">I205</f>
        <v>11000</v>
      </c>
      <c r="I205" s="8">
        <f t="shared" si="86"/>
        <v>11000</v>
      </c>
      <c r="J205" s="8">
        <f t="shared" si="84"/>
        <v>11000</v>
      </c>
      <c r="K205" s="8">
        <v>33000</v>
      </c>
      <c r="L205" s="7"/>
    </row>
    <row r="206" spans="1:12" ht="27" customHeight="1" x14ac:dyDescent="0.25">
      <c r="A206" s="6">
        <v>6</v>
      </c>
      <c r="B206" s="2" t="s">
        <v>150</v>
      </c>
      <c r="C206" s="7" t="s">
        <v>18</v>
      </c>
      <c r="D206" s="6">
        <v>22221</v>
      </c>
      <c r="E206" s="7" t="s">
        <v>218</v>
      </c>
      <c r="F206" s="6">
        <v>1</v>
      </c>
      <c r="G206" s="7" t="s">
        <v>19</v>
      </c>
      <c r="H206" s="8">
        <f t="shared" ref="H206:I206" si="87">I206</f>
        <v>7000</v>
      </c>
      <c r="I206" s="8">
        <f t="shared" si="87"/>
        <v>7000</v>
      </c>
      <c r="J206" s="8">
        <f t="shared" si="84"/>
        <v>7000</v>
      </c>
      <c r="K206" s="8">
        <v>21000</v>
      </c>
      <c r="L206" s="7"/>
    </row>
    <row r="207" spans="1:12" ht="27" customHeight="1" x14ac:dyDescent="0.25">
      <c r="A207" s="6">
        <v>7</v>
      </c>
      <c r="B207" s="2" t="s">
        <v>151</v>
      </c>
      <c r="C207" s="7" t="s">
        <v>18</v>
      </c>
      <c r="D207" s="6">
        <v>22311</v>
      </c>
      <c r="E207" s="7" t="s">
        <v>218</v>
      </c>
      <c r="F207" s="6">
        <v>1</v>
      </c>
      <c r="G207" s="7" t="s">
        <v>19</v>
      </c>
      <c r="H207" s="8">
        <f t="shared" ref="H207:I207" si="88">I207</f>
        <v>17000</v>
      </c>
      <c r="I207" s="8">
        <f t="shared" si="88"/>
        <v>17000</v>
      </c>
      <c r="J207" s="8">
        <f t="shared" si="84"/>
        <v>17000</v>
      </c>
      <c r="K207" s="8">
        <v>51000</v>
      </c>
      <c r="L207" s="7"/>
    </row>
    <row r="208" spans="1:12" ht="27" customHeight="1" x14ac:dyDescent="0.25">
      <c r="A208" s="6">
        <v>8</v>
      </c>
      <c r="B208" s="2" t="s">
        <v>152</v>
      </c>
      <c r="C208" s="7" t="s">
        <v>18</v>
      </c>
      <c r="D208" s="6">
        <v>22314</v>
      </c>
      <c r="E208" s="7" t="s">
        <v>218</v>
      </c>
      <c r="F208" s="6">
        <v>1</v>
      </c>
      <c r="G208" s="7" t="s">
        <v>19</v>
      </c>
      <c r="H208" s="8">
        <f t="shared" ref="H208:I208" si="89">I208</f>
        <v>6000</v>
      </c>
      <c r="I208" s="8">
        <f t="shared" si="89"/>
        <v>6000</v>
      </c>
      <c r="J208" s="8">
        <f t="shared" si="84"/>
        <v>6000</v>
      </c>
      <c r="K208" s="8">
        <v>18000</v>
      </c>
      <c r="L208" s="7"/>
    </row>
    <row r="209" spans="1:12" ht="27" customHeight="1" x14ac:dyDescent="0.25">
      <c r="A209" s="6">
        <v>9</v>
      </c>
      <c r="B209" s="2" t="s">
        <v>153</v>
      </c>
      <c r="C209" s="7" t="s">
        <v>18</v>
      </c>
      <c r="D209" s="6">
        <v>22315</v>
      </c>
      <c r="E209" s="7" t="s">
        <v>218</v>
      </c>
      <c r="F209" s="6">
        <v>1</v>
      </c>
      <c r="G209" s="7" t="s">
        <v>19</v>
      </c>
      <c r="H209" s="8">
        <f t="shared" ref="H209:I209" si="90">I209</f>
        <v>7000</v>
      </c>
      <c r="I209" s="8">
        <f t="shared" si="90"/>
        <v>7000</v>
      </c>
      <c r="J209" s="8">
        <f t="shared" si="84"/>
        <v>7000</v>
      </c>
      <c r="K209" s="8">
        <v>21000</v>
      </c>
      <c r="L209" s="7"/>
    </row>
    <row r="210" spans="1:12" ht="27" customHeight="1" x14ac:dyDescent="0.25">
      <c r="A210" s="6">
        <v>10</v>
      </c>
      <c r="B210" s="2" t="s">
        <v>154</v>
      </c>
      <c r="C210" s="7" t="s">
        <v>18</v>
      </c>
      <c r="D210" s="6">
        <v>22711</v>
      </c>
      <c r="E210" s="7" t="s">
        <v>218</v>
      </c>
      <c r="F210" s="6">
        <v>1</v>
      </c>
      <c r="G210" s="7" t="s">
        <v>19</v>
      </c>
      <c r="H210" s="8">
        <f t="shared" ref="H210:I210" si="91">I210</f>
        <v>18000</v>
      </c>
      <c r="I210" s="8">
        <f t="shared" si="91"/>
        <v>18000</v>
      </c>
      <c r="J210" s="8">
        <f t="shared" si="84"/>
        <v>18000</v>
      </c>
      <c r="K210" s="8">
        <v>54000</v>
      </c>
      <c r="L210" s="7"/>
    </row>
    <row r="211" spans="1:12" x14ac:dyDescent="0.25">
      <c r="A211" s="302" t="s">
        <v>206</v>
      </c>
      <c r="B211" s="302"/>
      <c r="C211" s="302"/>
      <c r="D211" s="302"/>
      <c r="E211" s="302"/>
      <c r="F211" s="302"/>
      <c r="G211" s="302"/>
      <c r="H211" s="13">
        <f>SUM(H201:H210)</f>
        <v>156000</v>
      </c>
      <c r="I211" s="13">
        <f>SUM(I201:I210)</f>
        <v>156000</v>
      </c>
      <c r="J211" s="13">
        <f>SUM(J201:J210)</f>
        <v>156000</v>
      </c>
      <c r="K211" s="13">
        <f>SUM(K201:K210)</f>
        <v>468000</v>
      </c>
      <c r="L211" s="14"/>
    </row>
    <row r="212" spans="1:12" ht="18.75" customHeight="1" x14ac:dyDescent="0.25">
      <c r="A212" s="292" t="s">
        <v>155</v>
      </c>
      <c r="B212" s="293"/>
      <c r="C212" s="293"/>
      <c r="D212" s="293"/>
      <c r="E212" s="293"/>
      <c r="F212" s="293"/>
      <c r="G212" s="293"/>
      <c r="H212" s="293"/>
      <c r="I212" s="293"/>
      <c r="J212" s="293"/>
      <c r="K212" s="293"/>
      <c r="L212" s="294"/>
    </row>
    <row r="213" spans="1:12" ht="27.75" customHeight="1" x14ac:dyDescent="0.25">
      <c r="A213" s="6">
        <v>1</v>
      </c>
      <c r="B213" s="2" t="s">
        <v>156</v>
      </c>
      <c r="C213" s="7" t="s">
        <v>18</v>
      </c>
      <c r="D213" s="6">
        <v>21141</v>
      </c>
      <c r="E213" s="7" t="s">
        <v>218</v>
      </c>
      <c r="F213" s="6">
        <v>1</v>
      </c>
      <c r="G213" s="7" t="s">
        <v>19</v>
      </c>
      <c r="H213" s="8">
        <f>I213</f>
        <v>72000</v>
      </c>
      <c r="I213" s="8">
        <f>J213</f>
        <v>72000</v>
      </c>
      <c r="J213" s="8">
        <f>K213/3</f>
        <v>72000</v>
      </c>
      <c r="K213" s="8">
        <v>216000</v>
      </c>
      <c r="L213" s="7"/>
    </row>
    <row r="214" spans="1:12" ht="27.75" customHeight="1" x14ac:dyDescent="0.25">
      <c r="A214" s="6">
        <v>2</v>
      </c>
      <c r="B214" s="2" t="s">
        <v>157</v>
      </c>
      <c r="C214" s="7" t="s">
        <v>18</v>
      </c>
      <c r="D214" s="6">
        <v>22111</v>
      </c>
      <c r="E214" s="7" t="s">
        <v>218</v>
      </c>
      <c r="F214" s="6">
        <v>1</v>
      </c>
      <c r="G214" s="7" t="s">
        <v>19</v>
      </c>
      <c r="H214" s="8">
        <f t="shared" ref="H214:I214" si="92">I214</f>
        <v>7000</v>
      </c>
      <c r="I214" s="8">
        <f t="shared" si="92"/>
        <v>7000</v>
      </c>
      <c r="J214" s="8">
        <f t="shared" ref="J214:J222" si="93">K214/3</f>
        <v>7000</v>
      </c>
      <c r="K214" s="8">
        <v>21000</v>
      </c>
      <c r="L214" s="7"/>
    </row>
    <row r="215" spans="1:12" ht="27.75" customHeight="1" x14ac:dyDescent="0.25">
      <c r="A215" s="6">
        <v>3</v>
      </c>
      <c r="B215" s="2" t="s">
        <v>158</v>
      </c>
      <c r="C215" s="7" t="s">
        <v>18</v>
      </c>
      <c r="D215" s="6">
        <v>22112</v>
      </c>
      <c r="E215" s="7" t="s">
        <v>218</v>
      </c>
      <c r="F215" s="6">
        <v>1</v>
      </c>
      <c r="G215" s="7" t="s">
        <v>19</v>
      </c>
      <c r="H215" s="8">
        <f t="shared" ref="H215:I216" si="94">I215</f>
        <v>7000</v>
      </c>
      <c r="I215" s="8">
        <f t="shared" si="94"/>
        <v>7000</v>
      </c>
      <c r="J215" s="8">
        <f t="shared" si="93"/>
        <v>7000</v>
      </c>
      <c r="K215" s="8">
        <v>21000</v>
      </c>
      <c r="L215" s="7"/>
    </row>
    <row r="216" spans="1:12" ht="27.75" customHeight="1" x14ac:dyDescent="0.25">
      <c r="A216" s="6">
        <v>4</v>
      </c>
      <c r="B216" s="126" t="s">
        <v>797</v>
      </c>
      <c r="C216" s="7" t="s">
        <v>18</v>
      </c>
      <c r="D216" s="6">
        <v>22212</v>
      </c>
      <c r="E216" s="7" t="s">
        <v>218</v>
      </c>
      <c r="F216" s="6">
        <v>1</v>
      </c>
      <c r="G216" s="7" t="s">
        <v>19</v>
      </c>
      <c r="H216" s="8">
        <f t="shared" si="94"/>
        <v>4000</v>
      </c>
      <c r="I216" s="8">
        <f t="shared" si="94"/>
        <v>4000</v>
      </c>
      <c r="J216" s="8">
        <f t="shared" si="93"/>
        <v>4000</v>
      </c>
      <c r="K216" s="8">
        <v>12000</v>
      </c>
      <c r="L216" s="7"/>
    </row>
    <row r="217" spans="1:12" ht="27.75" customHeight="1" x14ac:dyDescent="0.25">
      <c r="A217" s="6">
        <v>5</v>
      </c>
      <c r="B217" s="2" t="s">
        <v>159</v>
      </c>
      <c r="C217" s="7" t="s">
        <v>18</v>
      </c>
      <c r="D217" s="6">
        <v>22213</v>
      </c>
      <c r="E217" s="7" t="s">
        <v>218</v>
      </c>
      <c r="F217" s="6">
        <v>1</v>
      </c>
      <c r="G217" s="7" t="s">
        <v>19</v>
      </c>
      <c r="H217" s="8">
        <f t="shared" ref="H217:I217" si="95">I217</f>
        <v>11000</v>
      </c>
      <c r="I217" s="8">
        <f t="shared" si="95"/>
        <v>11000</v>
      </c>
      <c r="J217" s="8">
        <f t="shared" si="93"/>
        <v>11000</v>
      </c>
      <c r="K217" s="8">
        <v>33000</v>
      </c>
      <c r="L217" s="7"/>
    </row>
    <row r="218" spans="1:12" ht="27.75" customHeight="1" x14ac:dyDescent="0.25">
      <c r="A218" s="6">
        <v>6</v>
      </c>
      <c r="B218" s="2" t="s">
        <v>160</v>
      </c>
      <c r="C218" s="7" t="s">
        <v>18</v>
      </c>
      <c r="D218" s="6">
        <v>22221</v>
      </c>
      <c r="E218" s="7" t="s">
        <v>218</v>
      </c>
      <c r="F218" s="6">
        <v>1</v>
      </c>
      <c r="G218" s="7" t="s">
        <v>19</v>
      </c>
      <c r="H218" s="8">
        <f t="shared" ref="H218:I218" si="96">I218</f>
        <v>7000</v>
      </c>
      <c r="I218" s="8">
        <f t="shared" si="96"/>
        <v>7000</v>
      </c>
      <c r="J218" s="8">
        <f t="shared" si="93"/>
        <v>7000</v>
      </c>
      <c r="K218" s="8">
        <v>21000</v>
      </c>
      <c r="L218" s="7"/>
    </row>
    <row r="219" spans="1:12" ht="27.75" customHeight="1" x14ac:dyDescent="0.25">
      <c r="A219" s="6">
        <v>7</v>
      </c>
      <c r="B219" s="2" t="s">
        <v>161</v>
      </c>
      <c r="C219" s="7" t="s">
        <v>18</v>
      </c>
      <c r="D219" s="6">
        <v>22311</v>
      </c>
      <c r="E219" s="7" t="s">
        <v>218</v>
      </c>
      <c r="F219" s="6">
        <v>1</v>
      </c>
      <c r="G219" s="7" t="s">
        <v>19</v>
      </c>
      <c r="H219" s="8">
        <f t="shared" ref="H219:I219" si="97">I219</f>
        <v>17000</v>
      </c>
      <c r="I219" s="8">
        <f t="shared" si="97"/>
        <v>17000</v>
      </c>
      <c r="J219" s="8">
        <f t="shared" si="93"/>
        <v>17000</v>
      </c>
      <c r="K219" s="8">
        <v>51000</v>
      </c>
      <c r="L219" s="7"/>
    </row>
    <row r="220" spans="1:12" ht="27.75" customHeight="1" x14ac:dyDescent="0.25">
      <c r="A220" s="6">
        <v>8</v>
      </c>
      <c r="B220" s="2" t="s">
        <v>162</v>
      </c>
      <c r="C220" s="7" t="s">
        <v>18</v>
      </c>
      <c r="D220" s="6">
        <v>22314</v>
      </c>
      <c r="E220" s="7" t="s">
        <v>218</v>
      </c>
      <c r="F220" s="6">
        <v>1</v>
      </c>
      <c r="G220" s="7" t="s">
        <v>19</v>
      </c>
      <c r="H220" s="8">
        <f t="shared" ref="H220:I220" si="98">I220</f>
        <v>6000</v>
      </c>
      <c r="I220" s="8">
        <f t="shared" si="98"/>
        <v>6000</v>
      </c>
      <c r="J220" s="8">
        <f t="shared" si="93"/>
        <v>6000</v>
      </c>
      <c r="K220" s="8">
        <v>18000</v>
      </c>
      <c r="L220" s="7"/>
    </row>
    <row r="221" spans="1:12" ht="27.75" customHeight="1" x14ac:dyDescent="0.25">
      <c r="A221" s="6">
        <v>9</v>
      </c>
      <c r="B221" s="2" t="s">
        <v>163</v>
      </c>
      <c r="C221" s="7" t="s">
        <v>18</v>
      </c>
      <c r="D221" s="6">
        <v>22315</v>
      </c>
      <c r="E221" s="7" t="s">
        <v>218</v>
      </c>
      <c r="F221" s="6">
        <v>1</v>
      </c>
      <c r="G221" s="7" t="s">
        <v>19</v>
      </c>
      <c r="H221" s="8">
        <f t="shared" ref="H221:I221" si="99">I221</f>
        <v>7000</v>
      </c>
      <c r="I221" s="8">
        <f t="shared" si="99"/>
        <v>7000</v>
      </c>
      <c r="J221" s="8">
        <f t="shared" si="93"/>
        <v>7000</v>
      </c>
      <c r="K221" s="8">
        <v>21000</v>
      </c>
      <c r="L221" s="7"/>
    </row>
    <row r="222" spans="1:12" ht="27.75" customHeight="1" x14ac:dyDescent="0.25">
      <c r="A222" s="6">
        <v>10</v>
      </c>
      <c r="B222" s="2" t="s">
        <v>164</v>
      </c>
      <c r="C222" s="7" t="s">
        <v>18</v>
      </c>
      <c r="D222" s="6">
        <v>22711</v>
      </c>
      <c r="E222" s="7" t="s">
        <v>218</v>
      </c>
      <c r="F222" s="6">
        <v>1</v>
      </c>
      <c r="G222" s="7" t="s">
        <v>19</v>
      </c>
      <c r="H222" s="8">
        <f t="shared" ref="H222:I222" si="100">I222</f>
        <v>18000</v>
      </c>
      <c r="I222" s="8">
        <f t="shared" si="100"/>
        <v>18000</v>
      </c>
      <c r="J222" s="8">
        <f t="shared" si="93"/>
        <v>18000</v>
      </c>
      <c r="K222" s="8">
        <v>54000</v>
      </c>
      <c r="L222" s="7"/>
    </row>
    <row r="223" spans="1:12" x14ac:dyDescent="0.25">
      <c r="A223" s="302" t="s">
        <v>206</v>
      </c>
      <c r="B223" s="302"/>
      <c r="C223" s="302"/>
      <c r="D223" s="302"/>
      <c r="E223" s="302"/>
      <c r="F223" s="302"/>
      <c r="G223" s="302"/>
      <c r="H223" s="13">
        <f>SUM(H213:H222)</f>
        <v>156000</v>
      </c>
      <c r="I223" s="13">
        <f>SUM(I213:I222)</f>
        <v>156000</v>
      </c>
      <c r="J223" s="13">
        <f>SUM(J213:J222)</f>
        <v>156000</v>
      </c>
      <c r="K223" s="13">
        <f>SUM(K213:K222)</f>
        <v>468000</v>
      </c>
      <c r="L223" s="14"/>
    </row>
    <row r="224" spans="1:12" ht="18.75" customHeight="1" x14ac:dyDescent="0.25">
      <c r="A224" s="292" t="s">
        <v>165</v>
      </c>
      <c r="B224" s="293"/>
      <c r="C224" s="293"/>
      <c r="D224" s="293"/>
      <c r="E224" s="293"/>
      <c r="F224" s="293"/>
      <c r="G224" s="293"/>
      <c r="H224" s="293"/>
      <c r="I224" s="293"/>
      <c r="J224" s="293"/>
      <c r="K224" s="293"/>
      <c r="L224" s="294"/>
    </row>
    <row r="225" spans="1:12" ht="26.25" customHeight="1" x14ac:dyDescent="0.25">
      <c r="A225" s="6">
        <v>1</v>
      </c>
      <c r="B225" s="2" t="s">
        <v>166</v>
      </c>
      <c r="C225" s="7" t="s">
        <v>18</v>
      </c>
      <c r="D225" s="6">
        <v>21141</v>
      </c>
      <c r="E225" s="7" t="s">
        <v>218</v>
      </c>
      <c r="F225" s="6">
        <v>1</v>
      </c>
      <c r="G225" s="7" t="s">
        <v>19</v>
      </c>
      <c r="H225" s="8">
        <f>I225</f>
        <v>72000</v>
      </c>
      <c r="I225" s="8">
        <f>J225</f>
        <v>72000</v>
      </c>
      <c r="J225" s="8">
        <f>K225/3</f>
        <v>72000</v>
      </c>
      <c r="K225" s="8">
        <v>216000</v>
      </c>
      <c r="L225" s="7"/>
    </row>
    <row r="226" spans="1:12" ht="26.25" customHeight="1" x14ac:dyDescent="0.25">
      <c r="A226" s="6">
        <v>2</v>
      </c>
      <c r="B226" s="2" t="s">
        <v>167</v>
      </c>
      <c r="C226" s="7" t="s">
        <v>18</v>
      </c>
      <c r="D226" s="6">
        <v>22111</v>
      </c>
      <c r="E226" s="7" t="s">
        <v>218</v>
      </c>
      <c r="F226" s="6">
        <v>1</v>
      </c>
      <c r="G226" s="7" t="s">
        <v>19</v>
      </c>
      <c r="H226" s="8">
        <f t="shared" ref="H226:I226" si="101">I226</f>
        <v>7000</v>
      </c>
      <c r="I226" s="8">
        <f t="shared" si="101"/>
        <v>7000</v>
      </c>
      <c r="J226" s="8">
        <f t="shared" ref="J226:J234" si="102">K226/3</f>
        <v>7000</v>
      </c>
      <c r="K226" s="8">
        <v>21000</v>
      </c>
      <c r="L226" s="7"/>
    </row>
    <row r="227" spans="1:12" ht="26.25" customHeight="1" x14ac:dyDescent="0.25">
      <c r="A227" s="6">
        <v>3</v>
      </c>
      <c r="B227" s="2" t="s">
        <v>168</v>
      </c>
      <c r="C227" s="7" t="s">
        <v>18</v>
      </c>
      <c r="D227" s="6">
        <v>22112</v>
      </c>
      <c r="E227" s="7" t="s">
        <v>218</v>
      </c>
      <c r="F227" s="6">
        <v>1</v>
      </c>
      <c r="G227" s="7" t="s">
        <v>19</v>
      </c>
      <c r="H227" s="8">
        <f t="shared" ref="H227:I228" si="103">I227</f>
        <v>7000</v>
      </c>
      <c r="I227" s="8">
        <f t="shared" si="103"/>
        <v>7000</v>
      </c>
      <c r="J227" s="8">
        <f t="shared" si="102"/>
        <v>7000</v>
      </c>
      <c r="K227" s="8">
        <v>21000</v>
      </c>
      <c r="L227" s="7"/>
    </row>
    <row r="228" spans="1:12" ht="26.25" customHeight="1" x14ac:dyDescent="0.25">
      <c r="A228" s="6">
        <v>4</v>
      </c>
      <c r="B228" s="126" t="s">
        <v>801</v>
      </c>
      <c r="C228" s="7" t="s">
        <v>18</v>
      </c>
      <c r="D228" s="6">
        <v>22212</v>
      </c>
      <c r="E228" s="7" t="s">
        <v>218</v>
      </c>
      <c r="F228" s="6">
        <v>1</v>
      </c>
      <c r="G228" s="7" t="s">
        <v>19</v>
      </c>
      <c r="H228" s="8">
        <f t="shared" si="103"/>
        <v>4000</v>
      </c>
      <c r="I228" s="8">
        <f t="shared" si="103"/>
        <v>4000</v>
      </c>
      <c r="J228" s="8">
        <f t="shared" si="102"/>
        <v>4000</v>
      </c>
      <c r="K228" s="8">
        <v>12000</v>
      </c>
      <c r="L228" s="7"/>
    </row>
    <row r="229" spans="1:12" ht="26.25" customHeight="1" x14ac:dyDescent="0.25">
      <c r="A229" s="6">
        <v>5</v>
      </c>
      <c r="B229" s="2" t="s">
        <v>169</v>
      </c>
      <c r="C229" s="7" t="s">
        <v>18</v>
      </c>
      <c r="D229" s="6">
        <v>22213</v>
      </c>
      <c r="E229" s="7" t="s">
        <v>218</v>
      </c>
      <c r="F229" s="6">
        <v>1</v>
      </c>
      <c r="G229" s="7" t="s">
        <v>19</v>
      </c>
      <c r="H229" s="8">
        <f t="shared" ref="H229:I229" si="104">I229</f>
        <v>11000</v>
      </c>
      <c r="I229" s="8">
        <f t="shared" si="104"/>
        <v>11000</v>
      </c>
      <c r="J229" s="8">
        <f t="shared" si="102"/>
        <v>11000</v>
      </c>
      <c r="K229" s="8">
        <v>33000</v>
      </c>
      <c r="L229" s="7"/>
    </row>
    <row r="230" spans="1:12" ht="26.25" customHeight="1" x14ac:dyDescent="0.25">
      <c r="A230" s="6">
        <v>6</v>
      </c>
      <c r="B230" s="2" t="s">
        <v>170</v>
      </c>
      <c r="C230" s="7" t="s">
        <v>18</v>
      </c>
      <c r="D230" s="6">
        <v>22221</v>
      </c>
      <c r="E230" s="7" t="s">
        <v>218</v>
      </c>
      <c r="F230" s="6">
        <v>1</v>
      </c>
      <c r="G230" s="7" t="s">
        <v>19</v>
      </c>
      <c r="H230" s="8">
        <f t="shared" ref="H230:I230" si="105">I230</f>
        <v>7000</v>
      </c>
      <c r="I230" s="8">
        <f t="shared" si="105"/>
        <v>7000</v>
      </c>
      <c r="J230" s="8">
        <f t="shared" si="102"/>
        <v>7000</v>
      </c>
      <c r="K230" s="8">
        <v>21000</v>
      </c>
      <c r="L230" s="7"/>
    </row>
    <row r="231" spans="1:12" ht="26.25" customHeight="1" x14ac:dyDescent="0.25">
      <c r="A231" s="6">
        <v>7</v>
      </c>
      <c r="B231" s="2" t="s">
        <v>171</v>
      </c>
      <c r="C231" s="7" t="s">
        <v>18</v>
      </c>
      <c r="D231" s="6">
        <v>22311</v>
      </c>
      <c r="E231" s="7" t="s">
        <v>218</v>
      </c>
      <c r="F231" s="6">
        <v>1</v>
      </c>
      <c r="G231" s="7" t="s">
        <v>19</v>
      </c>
      <c r="H231" s="8">
        <f t="shared" ref="H231:I231" si="106">I231</f>
        <v>17000</v>
      </c>
      <c r="I231" s="8">
        <f t="shared" si="106"/>
        <v>17000</v>
      </c>
      <c r="J231" s="8">
        <f t="shared" si="102"/>
        <v>17000</v>
      </c>
      <c r="K231" s="8">
        <v>51000</v>
      </c>
      <c r="L231" s="7"/>
    </row>
    <row r="232" spans="1:12" ht="26.25" customHeight="1" x14ac:dyDescent="0.25">
      <c r="A232" s="6">
        <v>8</v>
      </c>
      <c r="B232" s="2" t="s">
        <v>172</v>
      </c>
      <c r="C232" s="7" t="s">
        <v>18</v>
      </c>
      <c r="D232" s="6">
        <v>22314</v>
      </c>
      <c r="E232" s="7" t="s">
        <v>218</v>
      </c>
      <c r="F232" s="6">
        <v>1</v>
      </c>
      <c r="G232" s="7" t="s">
        <v>19</v>
      </c>
      <c r="H232" s="8">
        <f t="shared" ref="H232:I232" si="107">I232</f>
        <v>6000</v>
      </c>
      <c r="I232" s="8">
        <f t="shared" si="107"/>
        <v>6000</v>
      </c>
      <c r="J232" s="8">
        <f t="shared" si="102"/>
        <v>6000</v>
      </c>
      <c r="K232" s="8">
        <v>18000</v>
      </c>
      <c r="L232" s="7"/>
    </row>
    <row r="233" spans="1:12" ht="26.25" customHeight="1" x14ac:dyDescent="0.25">
      <c r="A233" s="6">
        <v>9</v>
      </c>
      <c r="B233" s="2" t="s">
        <v>173</v>
      </c>
      <c r="C233" s="7" t="s">
        <v>18</v>
      </c>
      <c r="D233" s="6">
        <v>22315</v>
      </c>
      <c r="E233" s="7" t="s">
        <v>218</v>
      </c>
      <c r="F233" s="6">
        <v>1</v>
      </c>
      <c r="G233" s="7" t="s">
        <v>19</v>
      </c>
      <c r="H233" s="8">
        <f t="shared" ref="H233:I233" si="108">I233</f>
        <v>7000</v>
      </c>
      <c r="I233" s="8">
        <f t="shared" si="108"/>
        <v>7000</v>
      </c>
      <c r="J233" s="8">
        <f t="shared" si="102"/>
        <v>7000</v>
      </c>
      <c r="K233" s="8">
        <v>21000</v>
      </c>
      <c r="L233" s="7"/>
    </row>
    <row r="234" spans="1:12" ht="26.25" customHeight="1" x14ac:dyDescent="0.25">
      <c r="A234" s="6">
        <v>10</v>
      </c>
      <c r="B234" s="2" t="s">
        <v>174</v>
      </c>
      <c r="C234" s="7" t="s">
        <v>18</v>
      </c>
      <c r="D234" s="6">
        <v>22711</v>
      </c>
      <c r="E234" s="7" t="s">
        <v>218</v>
      </c>
      <c r="F234" s="6">
        <v>1</v>
      </c>
      <c r="G234" s="7" t="s">
        <v>19</v>
      </c>
      <c r="H234" s="8">
        <f t="shared" ref="H234:I234" si="109">I234</f>
        <v>18000</v>
      </c>
      <c r="I234" s="8">
        <f t="shared" si="109"/>
        <v>18000</v>
      </c>
      <c r="J234" s="8">
        <f t="shared" si="102"/>
        <v>18000</v>
      </c>
      <c r="K234" s="8">
        <v>54000</v>
      </c>
      <c r="L234" s="7"/>
    </row>
    <row r="235" spans="1:12" x14ac:dyDescent="0.25">
      <c r="A235" s="302" t="s">
        <v>206</v>
      </c>
      <c r="B235" s="302"/>
      <c r="C235" s="302"/>
      <c r="D235" s="302"/>
      <c r="E235" s="302"/>
      <c r="F235" s="302"/>
      <c r="G235" s="302"/>
      <c r="H235" s="13">
        <f>SUM(H225:H234)</f>
        <v>156000</v>
      </c>
      <c r="I235" s="13">
        <f>SUM(I225:I234)</f>
        <v>156000</v>
      </c>
      <c r="J235" s="13">
        <f>SUM(J225:J234)</f>
        <v>156000</v>
      </c>
      <c r="K235" s="13">
        <f>SUM(K225:K234)</f>
        <v>468000</v>
      </c>
      <c r="L235" s="14"/>
    </row>
    <row r="236" spans="1:12" ht="20.25" customHeight="1" x14ac:dyDescent="0.25">
      <c r="A236" s="292" t="s">
        <v>175</v>
      </c>
      <c r="B236" s="293"/>
      <c r="C236" s="293"/>
      <c r="D236" s="293"/>
      <c r="E236" s="293"/>
      <c r="F236" s="293"/>
      <c r="G236" s="293"/>
      <c r="H236" s="293"/>
      <c r="I236" s="293"/>
      <c r="J236" s="293"/>
      <c r="K236" s="293"/>
      <c r="L236" s="294"/>
    </row>
    <row r="237" spans="1:12" ht="31.5" customHeight="1" x14ac:dyDescent="0.25">
      <c r="A237" s="6">
        <v>1</v>
      </c>
      <c r="B237" s="2" t="s">
        <v>176</v>
      </c>
      <c r="C237" s="7" t="s">
        <v>18</v>
      </c>
      <c r="D237" s="6">
        <v>21141</v>
      </c>
      <c r="E237" s="7" t="s">
        <v>218</v>
      </c>
      <c r="F237" s="6">
        <v>1</v>
      </c>
      <c r="G237" s="7" t="s">
        <v>19</v>
      </c>
      <c r="H237" s="8">
        <f>I237</f>
        <v>72000</v>
      </c>
      <c r="I237" s="8">
        <f>J237</f>
        <v>72000</v>
      </c>
      <c r="J237" s="8">
        <f>K237/3</f>
        <v>72000</v>
      </c>
      <c r="K237" s="8">
        <v>216000</v>
      </c>
      <c r="L237" s="7"/>
    </row>
    <row r="238" spans="1:12" ht="31.5" customHeight="1" x14ac:dyDescent="0.25">
      <c r="A238" s="6">
        <v>2</v>
      </c>
      <c r="B238" s="2" t="s">
        <v>177</v>
      </c>
      <c r="C238" s="7" t="s">
        <v>18</v>
      </c>
      <c r="D238" s="6">
        <v>22111</v>
      </c>
      <c r="E238" s="7" t="s">
        <v>218</v>
      </c>
      <c r="F238" s="6">
        <v>1</v>
      </c>
      <c r="G238" s="7" t="s">
        <v>19</v>
      </c>
      <c r="H238" s="8">
        <f t="shared" ref="H238:I238" si="110">I238</f>
        <v>7000</v>
      </c>
      <c r="I238" s="8">
        <f t="shared" si="110"/>
        <v>7000</v>
      </c>
      <c r="J238" s="8">
        <f t="shared" ref="J238:J246" si="111">K238/3</f>
        <v>7000</v>
      </c>
      <c r="K238" s="8">
        <v>21000</v>
      </c>
      <c r="L238" s="7"/>
    </row>
    <row r="239" spans="1:12" ht="31.5" customHeight="1" x14ac:dyDescent="0.25">
      <c r="A239" s="6">
        <v>3</v>
      </c>
      <c r="B239" s="2" t="s">
        <v>178</v>
      </c>
      <c r="C239" s="7" t="s">
        <v>18</v>
      </c>
      <c r="D239" s="6">
        <v>22112</v>
      </c>
      <c r="E239" s="7" t="s">
        <v>218</v>
      </c>
      <c r="F239" s="6">
        <v>1</v>
      </c>
      <c r="G239" s="7" t="s">
        <v>19</v>
      </c>
      <c r="H239" s="8">
        <f t="shared" ref="H239:I240" si="112">I239</f>
        <v>7000</v>
      </c>
      <c r="I239" s="8">
        <f t="shared" si="112"/>
        <v>7000</v>
      </c>
      <c r="J239" s="8">
        <f t="shared" si="111"/>
        <v>7000</v>
      </c>
      <c r="K239" s="8">
        <v>21000</v>
      </c>
      <c r="L239" s="7"/>
    </row>
    <row r="240" spans="1:12" ht="31.5" customHeight="1" x14ac:dyDescent="0.25">
      <c r="A240" s="6">
        <v>4</v>
      </c>
      <c r="B240" s="126" t="s">
        <v>800</v>
      </c>
      <c r="C240" s="7" t="s">
        <v>18</v>
      </c>
      <c r="D240" s="6">
        <v>22212</v>
      </c>
      <c r="E240" s="7" t="s">
        <v>218</v>
      </c>
      <c r="F240" s="6">
        <v>1</v>
      </c>
      <c r="G240" s="7" t="s">
        <v>19</v>
      </c>
      <c r="H240" s="8">
        <f t="shared" si="112"/>
        <v>4000</v>
      </c>
      <c r="I240" s="8">
        <f t="shared" si="112"/>
        <v>4000</v>
      </c>
      <c r="J240" s="8">
        <f t="shared" si="111"/>
        <v>4000</v>
      </c>
      <c r="K240" s="8">
        <v>12000</v>
      </c>
      <c r="L240" s="7"/>
    </row>
    <row r="241" spans="1:12" ht="31.5" customHeight="1" x14ac:dyDescent="0.25">
      <c r="A241" s="6">
        <v>5</v>
      </c>
      <c r="B241" s="2" t="s">
        <v>179</v>
      </c>
      <c r="C241" s="7" t="s">
        <v>18</v>
      </c>
      <c r="D241" s="6">
        <v>22213</v>
      </c>
      <c r="E241" s="7" t="s">
        <v>218</v>
      </c>
      <c r="F241" s="6">
        <v>1</v>
      </c>
      <c r="G241" s="7" t="s">
        <v>19</v>
      </c>
      <c r="H241" s="8">
        <f t="shared" ref="H241:I241" si="113">I241</f>
        <v>11000</v>
      </c>
      <c r="I241" s="8">
        <f t="shared" si="113"/>
        <v>11000</v>
      </c>
      <c r="J241" s="8">
        <f t="shared" si="111"/>
        <v>11000</v>
      </c>
      <c r="K241" s="8">
        <v>33000</v>
      </c>
      <c r="L241" s="7"/>
    </row>
    <row r="242" spans="1:12" ht="31.5" customHeight="1" x14ac:dyDescent="0.25">
      <c r="A242" s="6">
        <v>6</v>
      </c>
      <c r="B242" s="2" t="s">
        <v>180</v>
      </c>
      <c r="C242" s="7" t="s">
        <v>18</v>
      </c>
      <c r="D242" s="6">
        <v>22221</v>
      </c>
      <c r="E242" s="7" t="s">
        <v>218</v>
      </c>
      <c r="F242" s="6">
        <v>1</v>
      </c>
      <c r="G242" s="7" t="s">
        <v>19</v>
      </c>
      <c r="H242" s="8">
        <f t="shared" ref="H242:I242" si="114">I242</f>
        <v>7000</v>
      </c>
      <c r="I242" s="8">
        <f t="shared" si="114"/>
        <v>7000</v>
      </c>
      <c r="J242" s="8">
        <f t="shared" si="111"/>
        <v>7000</v>
      </c>
      <c r="K242" s="8">
        <v>21000</v>
      </c>
      <c r="L242" s="7"/>
    </row>
    <row r="243" spans="1:12" ht="31.5" customHeight="1" x14ac:dyDescent="0.25">
      <c r="A243" s="6">
        <v>7</v>
      </c>
      <c r="B243" s="2" t="s">
        <v>181</v>
      </c>
      <c r="C243" s="7" t="s">
        <v>18</v>
      </c>
      <c r="D243" s="6">
        <v>22311</v>
      </c>
      <c r="E243" s="7" t="s">
        <v>218</v>
      </c>
      <c r="F243" s="6">
        <v>1</v>
      </c>
      <c r="G243" s="7" t="s">
        <v>19</v>
      </c>
      <c r="H243" s="8">
        <f t="shared" ref="H243:I243" si="115">I243</f>
        <v>17000</v>
      </c>
      <c r="I243" s="8">
        <f t="shared" si="115"/>
        <v>17000</v>
      </c>
      <c r="J243" s="8">
        <f t="shared" si="111"/>
        <v>17000</v>
      </c>
      <c r="K243" s="8">
        <v>51000</v>
      </c>
      <c r="L243" s="7"/>
    </row>
    <row r="244" spans="1:12" ht="31.5" customHeight="1" x14ac:dyDescent="0.25">
      <c r="A244" s="6">
        <v>8</v>
      </c>
      <c r="B244" s="2" t="s">
        <v>182</v>
      </c>
      <c r="C244" s="7" t="s">
        <v>18</v>
      </c>
      <c r="D244" s="6">
        <v>22314</v>
      </c>
      <c r="E244" s="7" t="s">
        <v>218</v>
      </c>
      <c r="F244" s="6">
        <v>1</v>
      </c>
      <c r="G244" s="7" t="s">
        <v>19</v>
      </c>
      <c r="H244" s="8">
        <f t="shared" ref="H244:I244" si="116">I244</f>
        <v>6000</v>
      </c>
      <c r="I244" s="8">
        <f t="shared" si="116"/>
        <v>6000</v>
      </c>
      <c r="J244" s="8">
        <f t="shared" si="111"/>
        <v>6000</v>
      </c>
      <c r="K244" s="8">
        <v>18000</v>
      </c>
      <c r="L244" s="7"/>
    </row>
    <row r="245" spans="1:12" ht="31.5" customHeight="1" x14ac:dyDescent="0.25">
      <c r="A245" s="6">
        <v>9</v>
      </c>
      <c r="B245" s="2" t="s">
        <v>183</v>
      </c>
      <c r="C245" s="7" t="s">
        <v>18</v>
      </c>
      <c r="D245" s="6">
        <v>22315</v>
      </c>
      <c r="E245" s="7" t="s">
        <v>218</v>
      </c>
      <c r="F245" s="6">
        <v>1</v>
      </c>
      <c r="G245" s="7" t="s">
        <v>19</v>
      </c>
      <c r="H245" s="8">
        <f t="shared" ref="H245:I245" si="117">I245</f>
        <v>7000</v>
      </c>
      <c r="I245" s="8">
        <f t="shared" si="117"/>
        <v>7000</v>
      </c>
      <c r="J245" s="8">
        <f t="shared" si="111"/>
        <v>7000</v>
      </c>
      <c r="K245" s="8">
        <v>21000</v>
      </c>
      <c r="L245" s="7"/>
    </row>
    <row r="246" spans="1:12" ht="31.5" customHeight="1" x14ac:dyDescent="0.25">
      <c r="A246" s="6">
        <v>10</v>
      </c>
      <c r="B246" s="2" t="s">
        <v>184</v>
      </c>
      <c r="C246" s="7" t="s">
        <v>18</v>
      </c>
      <c r="D246" s="6">
        <v>22711</v>
      </c>
      <c r="E246" s="7" t="s">
        <v>218</v>
      </c>
      <c r="F246" s="6">
        <v>1</v>
      </c>
      <c r="G246" s="7" t="s">
        <v>19</v>
      </c>
      <c r="H246" s="8">
        <f t="shared" ref="H246:I246" si="118">I246</f>
        <v>18000</v>
      </c>
      <c r="I246" s="8">
        <f t="shared" si="118"/>
        <v>18000</v>
      </c>
      <c r="J246" s="8">
        <f t="shared" si="111"/>
        <v>18000</v>
      </c>
      <c r="K246" s="8">
        <v>54000</v>
      </c>
      <c r="L246" s="7"/>
    </row>
    <row r="247" spans="1:12" ht="31.5" customHeight="1" x14ac:dyDescent="0.25">
      <c r="A247" s="307" t="s">
        <v>206</v>
      </c>
      <c r="B247" s="307"/>
      <c r="C247" s="307"/>
      <c r="D247" s="307"/>
      <c r="E247" s="307"/>
      <c r="F247" s="307"/>
      <c r="G247" s="307"/>
      <c r="H247" s="11">
        <f>SUM(H237:H246)</f>
        <v>156000</v>
      </c>
      <c r="I247" s="11">
        <f>SUM(I237:I246)</f>
        <v>156000</v>
      </c>
      <c r="J247" s="11">
        <f>SUM(J237:J246)</f>
        <v>156000</v>
      </c>
      <c r="K247" s="11">
        <f>SUM(K237:K246)</f>
        <v>468000</v>
      </c>
      <c r="L247" s="12"/>
    </row>
    <row r="248" spans="1:12" ht="31.5" customHeight="1" x14ac:dyDescent="0.25">
      <c r="A248" s="292" t="s">
        <v>185</v>
      </c>
      <c r="B248" s="293"/>
      <c r="C248" s="293"/>
      <c r="D248" s="293"/>
      <c r="E248" s="293"/>
      <c r="F248" s="293"/>
      <c r="G248" s="293"/>
      <c r="H248" s="293"/>
      <c r="I248" s="293"/>
      <c r="J248" s="293"/>
      <c r="K248" s="293"/>
      <c r="L248" s="294"/>
    </row>
    <row r="249" spans="1:12" ht="31.5" customHeight="1" x14ac:dyDescent="0.25">
      <c r="A249" s="6">
        <v>1</v>
      </c>
      <c r="B249" s="2" t="s">
        <v>186</v>
      </c>
      <c r="C249" s="7" t="s">
        <v>18</v>
      </c>
      <c r="D249" s="6">
        <v>21141</v>
      </c>
      <c r="E249" s="7" t="s">
        <v>218</v>
      </c>
      <c r="F249" s="6">
        <v>1</v>
      </c>
      <c r="G249" s="7" t="s">
        <v>19</v>
      </c>
      <c r="H249" s="8">
        <f>I249</f>
        <v>72000</v>
      </c>
      <c r="I249" s="8">
        <f>J249</f>
        <v>72000</v>
      </c>
      <c r="J249" s="8">
        <f>K249/3</f>
        <v>72000</v>
      </c>
      <c r="K249" s="8">
        <v>216000</v>
      </c>
      <c r="L249" s="7"/>
    </row>
    <row r="250" spans="1:12" ht="31.5" customHeight="1" x14ac:dyDescent="0.25">
      <c r="A250" s="6">
        <v>2</v>
      </c>
      <c r="B250" s="2" t="s">
        <v>187</v>
      </c>
      <c r="C250" s="7" t="s">
        <v>18</v>
      </c>
      <c r="D250" s="6">
        <v>22111</v>
      </c>
      <c r="E250" s="7" t="s">
        <v>218</v>
      </c>
      <c r="F250" s="6">
        <v>1</v>
      </c>
      <c r="G250" s="7" t="s">
        <v>19</v>
      </c>
      <c r="H250" s="8">
        <f t="shared" ref="H250:I250" si="119">I250</f>
        <v>7000</v>
      </c>
      <c r="I250" s="8">
        <f t="shared" si="119"/>
        <v>7000</v>
      </c>
      <c r="J250" s="8">
        <f t="shared" ref="J250:J258" si="120">K250/3</f>
        <v>7000</v>
      </c>
      <c r="K250" s="8">
        <v>21000</v>
      </c>
      <c r="L250" s="7"/>
    </row>
    <row r="251" spans="1:12" ht="31.5" customHeight="1" x14ac:dyDescent="0.25">
      <c r="A251" s="6">
        <v>3</v>
      </c>
      <c r="B251" s="2" t="s">
        <v>188</v>
      </c>
      <c r="C251" s="7" t="s">
        <v>18</v>
      </c>
      <c r="D251" s="6">
        <v>22112</v>
      </c>
      <c r="E251" s="7" t="s">
        <v>218</v>
      </c>
      <c r="F251" s="6">
        <v>1</v>
      </c>
      <c r="G251" s="7" t="s">
        <v>19</v>
      </c>
      <c r="H251" s="8">
        <f t="shared" ref="H251:I252" si="121">I251</f>
        <v>7000</v>
      </c>
      <c r="I251" s="8">
        <f t="shared" si="121"/>
        <v>7000</v>
      </c>
      <c r="J251" s="8">
        <f t="shared" si="120"/>
        <v>7000</v>
      </c>
      <c r="K251" s="8">
        <v>21000</v>
      </c>
      <c r="L251" s="7"/>
    </row>
    <row r="252" spans="1:12" ht="31.5" customHeight="1" x14ac:dyDescent="0.25">
      <c r="A252" s="6">
        <v>4</v>
      </c>
      <c r="B252" s="126" t="s">
        <v>799</v>
      </c>
      <c r="C252" s="7" t="s">
        <v>18</v>
      </c>
      <c r="D252" s="6">
        <v>22212</v>
      </c>
      <c r="E252" s="7" t="s">
        <v>218</v>
      </c>
      <c r="F252" s="6">
        <v>1</v>
      </c>
      <c r="G252" s="7" t="s">
        <v>19</v>
      </c>
      <c r="H252" s="8">
        <f t="shared" si="121"/>
        <v>4000</v>
      </c>
      <c r="I252" s="8">
        <f t="shared" si="121"/>
        <v>4000</v>
      </c>
      <c r="J252" s="8">
        <f t="shared" si="120"/>
        <v>4000</v>
      </c>
      <c r="K252" s="8">
        <v>12000</v>
      </c>
      <c r="L252" s="7"/>
    </row>
    <row r="253" spans="1:12" ht="31.5" customHeight="1" x14ac:dyDescent="0.25">
      <c r="A253" s="6">
        <v>5</v>
      </c>
      <c r="B253" s="2" t="s">
        <v>189</v>
      </c>
      <c r="C253" s="7" t="s">
        <v>18</v>
      </c>
      <c r="D253" s="6">
        <v>22213</v>
      </c>
      <c r="E253" s="7" t="s">
        <v>218</v>
      </c>
      <c r="F253" s="6">
        <v>1</v>
      </c>
      <c r="G253" s="7" t="s">
        <v>19</v>
      </c>
      <c r="H253" s="8">
        <f t="shared" ref="H253:I253" si="122">I253</f>
        <v>11000</v>
      </c>
      <c r="I253" s="8">
        <f t="shared" si="122"/>
        <v>11000</v>
      </c>
      <c r="J253" s="8">
        <f t="shared" si="120"/>
        <v>11000</v>
      </c>
      <c r="K253" s="8">
        <v>33000</v>
      </c>
      <c r="L253" s="7"/>
    </row>
    <row r="254" spans="1:12" ht="31.5" customHeight="1" x14ac:dyDescent="0.25">
      <c r="A254" s="6">
        <v>6</v>
      </c>
      <c r="B254" s="2" t="s">
        <v>190</v>
      </c>
      <c r="C254" s="7" t="s">
        <v>18</v>
      </c>
      <c r="D254" s="6">
        <v>22221</v>
      </c>
      <c r="E254" s="7" t="s">
        <v>218</v>
      </c>
      <c r="F254" s="6">
        <v>1</v>
      </c>
      <c r="G254" s="7" t="s">
        <v>19</v>
      </c>
      <c r="H254" s="8">
        <f t="shared" ref="H254:I254" si="123">I254</f>
        <v>7000</v>
      </c>
      <c r="I254" s="8">
        <f t="shared" si="123"/>
        <v>7000</v>
      </c>
      <c r="J254" s="8">
        <f t="shared" si="120"/>
        <v>7000</v>
      </c>
      <c r="K254" s="8">
        <v>21000</v>
      </c>
      <c r="L254" s="7"/>
    </row>
    <row r="255" spans="1:12" ht="31.5" customHeight="1" x14ac:dyDescent="0.25">
      <c r="A255" s="6">
        <v>7</v>
      </c>
      <c r="B255" s="2" t="s">
        <v>191</v>
      </c>
      <c r="C255" s="7" t="s">
        <v>18</v>
      </c>
      <c r="D255" s="6">
        <v>22311</v>
      </c>
      <c r="E255" s="7" t="s">
        <v>218</v>
      </c>
      <c r="F255" s="6">
        <v>1</v>
      </c>
      <c r="G255" s="7" t="s">
        <v>19</v>
      </c>
      <c r="H255" s="8">
        <f t="shared" ref="H255:I255" si="124">I255</f>
        <v>17000</v>
      </c>
      <c r="I255" s="8">
        <f t="shared" si="124"/>
        <v>17000</v>
      </c>
      <c r="J255" s="8">
        <f t="shared" si="120"/>
        <v>17000</v>
      </c>
      <c r="K255" s="8">
        <v>51000</v>
      </c>
      <c r="L255" s="7"/>
    </row>
    <row r="256" spans="1:12" ht="31.5" customHeight="1" x14ac:dyDescent="0.25">
      <c r="A256" s="6">
        <v>8</v>
      </c>
      <c r="B256" s="2" t="s">
        <v>192</v>
      </c>
      <c r="C256" s="7" t="s">
        <v>18</v>
      </c>
      <c r="D256" s="6">
        <v>22314</v>
      </c>
      <c r="E256" s="7" t="s">
        <v>218</v>
      </c>
      <c r="F256" s="6">
        <v>1</v>
      </c>
      <c r="G256" s="7" t="s">
        <v>19</v>
      </c>
      <c r="H256" s="8">
        <f t="shared" ref="H256:I256" si="125">I256</f>
        <v>6000</v>
      </c>
      <c r="I256" s="8">
        <f t="shared" si="125"/>
        <v>6000</v>
      </c>
      <c r="J256" s="8">
        <f t="shared" si="120"/>
        <v>6000</v>
      </c>
      <c r="K256" s="8">
        <v>18000</v>
      </c>
      <c r="L256" s="7"/>
    </row>
    <row r="257" spans="1:12" ht="31.5" customHeight="1" x14ac:dyDescent="0.25">
      <c r="A257" s="6">
        <v>9</v>
      </c>
      <c r="B257" s="2" t="s">
        <v>193</v>
      </c>
      <c r="C257" s="7" t="s">
        <v>18</v>
      </c>
      <c r="D257" s="6">
        <v>22315</v>
      </c>
      <c r="E257" s="7" t="s">
        <v>218</v>
      </c>
      <c r="F257" s="6">
        <v>1</v>
      </c>
      <c r="G257" s="7" t="s">
        <v>19</v>
      </c>
      <c r="H257" s="8">
        <f t="shared" ref="H257:I257" si="126">I257</f>
        <v>7000</v>
      </c>
      <c r="I257" s="8">
        <f t="shared" si="126"/>
        <v>7000</v>
      </c>
      <c r="J257" s="8">
        <f t="shared" si="120"/>
        <v>7000</v>
      </c>
      <c r="K257" s="8">
        <v>21000</v>
      </c>
      <c r="L257" s="7"/>
    </row>
    <row r="258" spans="1:12" ht="31.5" customHeight="1" x14ac:dyDescent="0.25">
      <c r="A258" s="6">
        <v>10</v>
      </c>
      <c r="B258" s="2" t="s">
        <v>194</v>
      </c>
      <c r="C258" s="7" t="s">
        <v>18</v>
      </c>
      <c r="D258" s="6">
        <v>22711</v>
      </c>
      <c r="E258" s="7" t="s">
        <v>218</v>
      </c>
      <c r="F258" s="6">
        <v>1</v>
      </c>
      <c r="G258" s="7" t="s">
        <v>19</v>
      </c>
      <c r="H258" s="8">
        <f t="shared" ref="H258:I258" si="127">I258</f>
        <v>18000</v>
      </c>
      <c r="I258" s="8">
        <f t="shared" si="127"/>
        <v>18000</v>
      </c>
      <c r="J258" s="8">
        <f t="shared" si="120"/>
        <v>18000</v>
      </c>
      <c r="K258" s="8">
        <v>54000</v>
      </c>
      <c r="L258" s="7"/>
    </row>
    <row r="259" spans="1:12" x14ac:dyDescent="0.25">
      <c r="A259" s="307" t="s">
        <v>206</v>
      </c>
      <c r="B259" s="307"/>
      <c r="C259" s="307"/>
      <c r="D259" s="307"/>
      <c r="E259" s="307"/>
      <c r="F259" s="307"/>
      <c r="G259" s="307"/>
      <c r="H259" s="11">
        <f>SUM(H249:H258)</f>
        <v>156000</v>
      </c>
      <c r="I259" s="11">
        <f>SUM(I249:I258)</f>
        <v>156000</v>
      </c>
      <c r="J259" s="11">
        <f>SUM(J249:J258)</f>
        <v>156000</v>
      </c>
      <c r="K259" s="11">
        <f>SUM(K249:K258)</f>
        <v>468000</v>
      </c>
      <c r="L259" s="12"/>
    </row>
    <row r="260" spans="1:12" x14ac:dyDescent="0.25">
      <c r="A260" s="292" t="s">
        <v>195</v>
      </c>
      <c r="B260" s="293"/>
      <c r="C260" s="293"/>
      <c r="D260" s="293"/>
      <c r="E260" s="293"/>
      <c r="F260" s="293"/>
      <c r="G260" s="293"/>
      <c r="H260" s="293"/>
      <c r="I260" s="293"/>
      <c r="J260" s="293"/>
      <c r="K260" s="293"/>
      <c r="L260" s="294"/>
    </row>
    <row r="261" spans="1:12" ht="33.75" customHeight="1" x14ac:dyDescent="0.25">
      <c r="A261" s="6">
        <v>1</v>
      </c>
      <c r="B261" s="2" t="s">
        <v>196</v>
      </c>
      <c r="C261" s="7" t="s">
        <v>18</v>
      </c>
      <c r="D261" s="6">
        <v>21141</v>
      </c>
      <c r="E261" s="7" t="s">
        <v>218</v>
      </c>
      <c r="F261" s="6">
        <v>1</v>
      </c>
      <c r="G261" s="7" t="s">
        <v>19</v>
      </c>
      <c r="H261" s="8">
        <f>I261</f>
        <v>72000</v>
      </c>
      <c r="I261" s="8">
        <f>J261</f>
        <v>72000</v>
      </c>
      <c r="J261" s="8">
        <f>K261/3</f>
        <v>72000</v>
      </c>
      <c r="K261" s="8">
        <v>216000</v>
      </c>
      <c r="L261" s="7"/>
    </row>
    <row r="262" spans="1:12" ht="33.75" customHeight="1" x14ac:dyDescent="0.25">
      <c r="A262" s="6">
        <v>2</v>
      </c>
      <c r="B262" s="2" t="s">
        <v>197</v>
      </c>
      <c r="C262" s="7" t="s">
        <v>18</v>
      </c>
      <c r="D262" s="6">
        <v>22111</v>
      </c>
      <c r="E262" s="7" t="s">
        <v>218</v>
      </c>
      <c r="F262" s="6">
        <v>1</v>
      </c>
      <c r="G262" s="7" t="s">
        <v>19</v>
      </c>
      <c r="H262" s="8">
        <f t="shared" ref="H262:H270" si="128">I262</f>
        <v>7000</v>
      </c>
      <c r="I262" s="8">
        <f t="shared" ref="I262:I270" si="129">J262</f>
        <v>7000</v>
      </c>
      <c r="J262" s="8">
        <f t="shared" ref="J262:J270" si="130">K262/3</f>
        <v>7000</v>
      </c>
      <c r="K262" s="8">
        <v>21000</v>
      </c>
      <c r="L262" s="7"/>
    </row>
    <row r="263" spans="1:12" ht="33.75" customHeight="1" x14ac:dyDescent="0.25">
      <c r="A263" s="6">
        <v>3</v>
      </c>
      <c r="B263" s="2" t="s">
        <v>198</v>
      </c>
      <c r="C263" s="7" t="s">
        <v>18</v>
      </c>
      <c r="D263" s="6">
        <v>22112</v>
      </c>
      <c r="E263" s="7" t="s">
        <v>218</v>
      </c>
      <c r="F263" s="6">
        <v>1</v>
      </c>
      <c r="G263" s="7" t="s">
        <v>19</v>
      </c>
      <c r="H263" s="8">
        <f t="shared" si="128"/>
        <v>7000</v>
      </c>
      <c r="I263" s="8">
        <f t="shared" si="129"/>
        <v>7000</v>
      </c>
      <c r="J263" s="8">
        <f t="shared" si="130"/>
        <v>7000</v>
      </c>
      <c r="K263" s="8">
        <v>21000</v>
      </c>
      <c r="L263" s="7"/>
    </row>
    <row r="264" spans="1:12" ht="33.75" customHeight="1" x14ac:dyDescent="0.25">
      <c r="A264" s="6">
        <v>4</v>
      </c>
      <c r="B264" s="126" t="s">
        <v>798</v>
      </c>
      <c r="C264" s="7" t="s">
        <v>18</v>
      </c>
      <c r="D264" s="6">
        <v>22212</v>
      </c>
      <c r="E264" s="7" t="s">
        <v>218</v>
      </c>
      <c r="F264" s="6">
        <v>1</v>
      </c>
      <c r="G264" s="7" t="s">
        <v>19</v>
      </c>
      <c r="H264" s="8">
        <f t="shared" si="128"/>
        <v>4000</v>
      </c>
      <c r="I264" s="8">
        <f t="shared" si="129"/>
        <v>4000</v>
      </c>
      <c r="J264" s="8">
        <f t="shared" si="130"/>
        <v>4000</v>
      </c>
      <c r="K264" s="8">
        <v>12000</v>
      </c>
      <c r="L264" s="7"/>
    </row>
    <row r="265" spans="1:12" ht="33.75" customHeight="1" x14ac:dyDescent="0.25">
      <c r="A265" s="6">
        <v>5</v>
      </c>
      <c r="B265" s="2" t="s">
        <v>199</v>
      </c>
      <c r="C265" s="7" t="s">
        <v>18</v>
      </c>
      <c r="D265" s="6">
        <v>22213</v>
      </c>
      <c r="E265" s="7" t="s">
        <v>218</v>
      </c>
      <c r="F265" s="6">
        <v>1</v>
      </c>
      <c r="G265" s="7" t="s">
        <v>19</v>
      </c>
      <c r="H265" s="8">
        <f t="shared" si="128"/>
        <v>11000</v>
      </c>
      <c r="I265" s="8">
        <f t="shared" si="129"/>
        <v>11000</v>
      </c>
      <c r="J265" s="8">
        <f t="shared" si="130"/>
        <v>11000</v>
      </c>
      <c r="K265" s="8">
        <v>33000</v>
      </c>
      <c r="L265" s="7"/>
    </row>
    <row r="266" spans="1:12" ht="33.75" customHeight="1" x14ac:dyDescent="0.25">
      <c r="A266" s="6">
        <v>6</v>
      </c>
      <c r="B266" s="2" t="s">
        <v>200</v>
      </c>
      <c r="C266" s="7" t="s">
        <v>18</v>
      </c>
      <c r="D266" s="6">
        <v>22221</v>
      </c>
      <c r="E266" s="7" t="s">
        <v>218</v>
      </c>
      <c r="F266" s="6">
        <v>1</v>
      </c>
      <c r="G266" s="7" t="s">
        <v>19</v>
      </c>
      <c r="H266" s="8">
        <f t="shared" si="128"/>
        <v>7000</v>
      </c>
      <c r="I266" s="8">
        <f t="shared" si="129"/>
        <v>7000</v>
      </c>
      <c r="J266" s="8">
        <f t="shared" si="130"/>
        <v>7000</v>
      </c>
      <c r="K266" s="8">
        <v>21000</v>
      </c>
      <c r="L266" s="7"/>
    </row>
    <row r="267" spans="1:12" ht="33.75" customHeight="1" x14ac:dyDescent="0.25">
      <c r="A267" s="6">
        <v>7</v>
      </c>
      <c r="B267" s="2" t="s">
        <v>201</v>
      </c>
      <c r="C267" s="7" t="s">
        <v>18</v>
      </c>
      <c r="D267" s="6">
        <v>22311</v>
      </c>
      <c r="E267" s="7" t="s">
        <v>218</v>
      </c>
      <c r="F267" s="6">
        <v>1</v>
      </c>
      <c r="G267" s="7" t="s">
        <v>19</v>
      </c>
      <c r="H267" s="8">
        <f t="shared" si="128"/>
        <v>17000</v>
      </c>
      <c r="I267" s="8">
        <f t="shared" si="129"/>
        <v>17000</v>
      </c>
      <c r="J267" s="8">
        <f t="shared" si="130"/>
        <v>17000</v>
      </c>
      <c r="K267" s="8">
        <v>51000</v>
      </c>
      <c r="L267" s="7"/>
    </row>
    <row r="268" spans="1:12" ht="33.75" customHeight="1" x14ac:dyDescent="0.25">
      <c r="A268" s="6">
        <v>8</v>
      </c>
      <c r="B268" s="2" t="s">
        <v>202</v>
      </c>
      <c r="C268" s="7" t="s">
        <v>18</v>
      </c>
      <c r="D268" s="6">
        <v>22314</v>
      </c>
      <c r="E268" s="7" t="s">
        <v>218</v>
      </c>
      <c r="F268" s="6">
        <v>1</v>
      </c>
      <c r="G268" s="7" t="s">
        <v>19</v>
      </c>
      <c r="H268" s="8">
        <f t="shared" si="128"/>
        <v>6000</v>
      </c>
      <c r="I268" s="8">
        <f t="shared" si="129"/>
        <v>6000</v>
      </c>
      <c r="J268" s="8">
        <f t="shared" si="130"/>
        <v>6000</v>
      </c>
      <c r="K268" s="8">
        <v>18000</v>
      </c>
      <c r="L268" s="7"/>
    </row>
    <row r="269" spans="1:12" ht="33.75" customHeight="1" x14ac:dyDescent="0.25">
      <c r="A269" s="6">
        <v>9</v>
      </c>
      <c r="B269" s="2" t="s">
        <v>203</v>
      </c>
      <c r="C269" s="7" t="s">
        <v>18</v>
      </c>
      <c r="D269" s="6">
        <v>22315</v>
      </c>
      <c r="E269" s="7" t="s">
        <v>218</v>
      </c>
      <c r="F269" s="6">
        <v>1</v>
      </c>
      <c r="G269" s="7" t="s">
        <v>19</v>
      </c>
      <c r="H269" s="8">
        <f t="shared" si="128"/>
        <v>7000</v>
      </c>
      <c r="I269" s="8">
        <f t="shared" si="129"/>
        <v>7000</v>
      </c>
      <c r="J269" s="8">
        <f t="shared" si="130"/>
        <v>7000</v>
      </c>
      <c r="K269" s="8">
        <v>21000</v>
      </c>
      <c r="L269" s="7"/>
    </row>
    <row r="270" spans="1:12" ht="33.75" customHeight="1" x14ac:dyDescent="0.25">
      <c r="A270" s="6">
        <v>10</v>
      </c>
      <c r="B270" s="2" t="s">
        <v>204</v>
      </c>
      <c r="C270" s="7" t="s">
        <v>18</v>
      </c>
      <c r="D270" s="6">
        <v>22711</v>
      </c>
      <c r="E270" s="7" t="s">
        <v>218</v>
      </c>
      <c r="F270" s="6">
        <v>1</v>
      </c>
      <c r="G270" s="7" t="s">
        <v>19</v>
      </c>
      <c r="H270" s="8">
        <f t="shared" si="128"/>
        <v>18000</v>
      </c>
      <c r="I270" s="8">
        <f t="shared" si="129"/>
        <v>18000</v>
      </c>
      <c r="J270" s="8">
        <f t="shared" si="130"/>
        <v>18000</v>
      </c>
      <c r="K270" s="8">
        <v>54000</v>
      </c>
      <c r="L270" s="7"/>
    </row>
    <row r="271" spans="1:12" ht="13.5" customHeight="1" x14ac:dyDescent="0.25">
      <c r="A271" s="302" t="s">
        <v>206</v>
      </c>
      <c r="B271" s="302"/>
      <c r="C271" s="302"/>
      <c r="D271" s="302"/>
      <c r="E271" s="302"/>
      <c r="F271" s="302"/>
      <c r="G271" s="302"/>
      <c r="H271" s="13">
        <f>SUM(H261:H270)</f>
        <v>156000</v>
      </c>
      <c r="I271" s="13">
        <f>SUM(I261:I270)</f>
        <v>156000</v>
      </c>
      <c r="J271" s="13">
        <f>SUM(J261:J270)</f>
        <v>156000</v>
      </c>
      <c r="K271" s="13">
        <f>SUM(K261:K270)</f>
        <v>468000</v>
      </c>
      <c r="L271" s="14"/>
    </row>
    <row r="272" spans="1:12" ht="18.75" customHeight="1" x14ac:dyDescent="0.25">
      <c r="A272" s="306" t="s">
        <v>205</v>
      </c>
      <c r="B272" s="306"/>
      <c r="C272" s="306"/>
      <c r="D272" s="306"/>
      <c r="E272" s="306"/>
      <c r="F272" s="306"/>
      <c r="G272" s="306"/>
      <c r="H272" s="15">
        <f t="shared" ref="H272:J272" si="131">H271+H259+H247+H235+H223+H211+H199+H187+H175+H163+H151+H139+H127+H115+H103+H75</f>
        <v>33142170.999999996</v>
      </c>
      <c r="I272" s="15">
        <f t="shared" si="131"/>
        <v>33147170.999999996</v>
      </c>
      <c r="J272" s="15">
        <f t="shared" si="131"/>
        <v>33147170.999999996</v>
      </c>
      <c r="K272" s="247">
        <f>K271+K259+K247+K235+K223+K211+K199+K187+K175+K163+K151+K139+K127+K115+K103+K75</f>
        <v>99436513</v>
      </c>
      <c r="L272" s="14"/>
    </row>
    <row r="273" spans="1:12" s="113" customFormat="1" ht="23.25" customHeight="1" x14ac:dyDescent="0.25">
      <c r="A273" s="177"/>
      <c r="B273" s="177"/>
      <c r="C273" s="177"/>
      <c r="D273" s="177"/>
      <c r="E273" s="177"/>
      <c r="F273" s="177"/>
      <c r="G273" s="177"/>
      <c r="H273" s="178"/>
      <c r="I273" s="178"/>
      <c r="J273" s="178"/>
      <c r="K273" s="178"/>
      <c r="L273" s="177"/>
    </row>
    <row r="274" spans="1:12" s="113" customFormat="1" ht="23.25" customHeight="1" x14ac:dyDescent="0.25">
      <c r="A274" s="177"/>
      <c r="B274" s="177"/>
      <c r="C274" s="177"/>
      <c r="D274" s="177"/>
      <c r="E274" s="177"/>
      <c r="F274" s="177"/>
      <c r="G274" s="177"/>
      <c r="H274" s="178" t="s">
        <v>895</v>
      </c>
      <c r="I274" s="178"/>
      <c r="J274" s="178"/>
      <c r="K274" s="178"/>
      <c r="L274" s="177"/>
    </row>
    <row r="275" spans="1:12" s="113" customFormat="1" ht="23.25" customHeight="1" x14ac:dyDescent="0.4">
      <c r="A275" s="177"/>
      <c r="B275" s="177"/>
      <c r="C275" s="177"/>
      <c r="D275" s="177"/>
      <c r="H275" s="309" t="s">
        <v>817</v>
      </c>
      <c r="I275" s="309"/>
      <c r="J275" s="308">
        <v>1250000</v>
      </c>
      <c r="K275" s="308"/>
      <c r="L275" s="177"/>
    </row>
    <row r="276" spans="1:12" s="113" customFormat="1" ht="23.25" customHeight="1" x14ac:dyDescent="0.4">
      <c r="A276" s="177"/>
      <c r="B276" s="177"/>
      <c r="C276" s="177"/>
      <c r="D276" s="177"/>
      <c r="H276" s="310" t="s">
        <v>228</v>
      </c>
      <c r="I276" s="310"/>
      <c r="J276" s="308">
        <v>0</v>
      </c>
      <c r="K276" s="308"/>
      <c r="L276" s="177"/>
    </row>
    <row r="277" spans="1:12" ht="20.25" x14ac:dyDescent="0.4">
      <c r="H277" s="309" t="s">
        <v>893</v>
      </c>
      <c r="I277" s="309"/>
      <c r="J277" s="308">
        <v>57518513</v>
      </c>
      <c r="K277" s="308"/>
    </row>
    <row r="278" spans="1:12" ht="20.25" x14ac:dyDescent="0.4">
      <c r="H278" s="309" t="s">
        <v>894</v>
      </c>
      <c r="I278" s="309"/>
      <c r="J278" s="308">
        <f>468000*15</f>
        <v>7020000</v>
      </c>
      <c r="K278" s="308"/>
    </row>
    <row r="279" spans="1:12" ht="20.25" x14ac:dyDescent="0.4">
      <c r="H279" s="309" t="s">
        <v>818</v>
      </c>
      <c r="I279" s="309"/>
      <c r="J279" s="308">
        <v>40000</v>
      </c>
      <c r="K279" s="308"/>
    </row>
    <row r="280" spans="1:12" ht="20.25" x14ac:dyDescent="0.4">
      <c r="H280" s="309" t="s">
        <v>741</v>
      </c>
      <c r="I280" s="309"/>
      <c r="J280" s="308">
        <v>33608000</v>
      </c>
      <c r="K280" s="308"/>
    </row>
    <row r="281" spans="1:12" ht="21.75" x14ac:dyDescent="0.4">
      <c r="H281" s="311" t="s">
        <v>205</v>
      </c>
      <c r="I281" s="311"/>
      <c r="J281" s="308">
        <f>SUM(J275:J280)</f>
        <v>99436513</v>
      </c>
      <c r="K281" s="308"/>
    </row>
    <row r="283" spans="1:12" x14ac:dyDescent="0.25">
      <c r="H283" s="16"/>
      <c r="J283" s="16"/>
      <c r="K283" s="16"/>
    </row>
    <row r="284" spans="1:12" x14ac:dyDescent="0.25">
      <c r="J284" s="231"/>
      <c r="K284" s="231"/>
    </row>
    <row r="285" spans="1:12" x14ac:dyDescent="0.25">
      <c r="K285" s="227"/>
    </row>
  </sheetData>
  <mergeCells count="62">
    <mergeCell ref="J281:K281"/>
    <mergeCell ref="J275:K275"/>
    <mergeCell ref="J276:K276"/>
    <mergeCell ref="J277:K277"/>
    <mergeCell ref="H278:I278"/>
    <mergeCell ref="J278:K278"/>
    <mergeCell ref="H276:I276"/>
    <mergeCell ref="H277:I277"/>
    <mergeCell ref="H279:I279"/>
    <mergeCell ref="H280:I280"/>
    <mergeCell ref="J279:K279"/>
    <mergeCell ref="J280:K280"/>
    <mergeCell ref="H281:I281"/>
    <mergeCell ref="H275:I275"/>
    <mergeCell ref="A199:G199"/>
    <mergeCell ref="A211:G211"/>
    <mergeCell ref="A223:G223"/>
    <mergeCell ref="A235:G235"/>
    <mergeCell ref="A247:G247"/>
    <mergeCell ref="A272:G272"/>
    <mergeCell ref="A200:L200"/>
    <mergeCell ref="A212:L212"/>
    <mergeCell ref="A224:L224"/>
    <mergeCell ref="A236:L236"/>
    <mergeCell ref="A248:L248"/>
    <mergeCell ref="A260:L260"/>
    <mergeCell ref="A259:G259"/>
    <mergeCell ref="A271:G271"/>
    <mergeCell ref="A139:G139"/>
    <mergeCell ref="A151:G151"/>
    <mergeCell ref="A163:G163"/>
    <mergeCell ref="A175:G175"/>
    <mergeCell ref="A187:G187"/>
    <mergeCell ref="A188:L188"/>
    <mergeCell ref="H7:K7"/>
    <mergeCell ref="L7:L8"/>
    <mergeCell ref="A9:L9"/>
    <mergeCell ref="A92:L92"/>
    <mergeCell ref="A104:L104"/>
    <mergeCell ref="A116:L116"/>
    <mergeCell ref="A128:L128"/>
    <mergeCell ref="A140:L140"/>
    <mergeCell ref="A152:L152"/>
    <mergeCell ref="A164:L164"/>
    <mergeCell ref="A176:L176"/>
    <mergeCell ref="A75:G75"/>
    <mergeCell ref="A103:G103"/>
    <mergeCell ref="A115:G115"/>
    <mergeCell ref="A127:G127"/>
    <mergeCell ref="F7:F8"/>
    <mergeCell ref="G7:G8"/>
    <mergeCell ref="A5:L5"/>
    <mergeCell ref="A6:L6"/>
    <mergeCell ref="A1:L1"/>
    <mergeCell ref="A2:L2"/>
    <mergeCell ref="A3:L3"/>
    <mergeCell ref="A4:L4"/>
    <mergeCell ref="A7:A8"/>
    <mergeCell ref="C7:C8"/>
    <mergeCell ref="D7:D8"/>
    <mergeCell ref="E7:E8"/>
    <mergeCell ref="B7:B8"/>
  </mergeCells>
  <pageMargins left="0.5" right="0.5" top="0.5" bottom="0.25" header="0.3" footer="0.3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8"/>
  <sheetViews>
    <sheetView topLeftCell="A360" zoomScale="115" zoomScaleNormal="115" workbookViewId="0">
      <selection sqref="A1:M374"/>
    </sheetView>
  </sheetViews>
  <sheetFormatPr defaultRowHeight="22.5" x14ac:dyDescent="0.45"/>
  <cols>
    <col min="1" max="1" width="9.85546875" style="50" customWidth="1"/>
    <col min="2" max="2" width="28.140625" style="52" customWidth="1"/>
    <col min="3" max="3" width="6.85546875" style="49" customWidth="1"/>
    <col min="4" max="4" width="8.7109375" style="49" customWidth="1"/>
    <col min="5" max="5" width="17.42578125" style="156" customWidth="1"/>
    <col min="6" max="6" width="5.42578125" style="49" customWidth="1"/>
    <col min="7" max="7" width="6.5703125" style="49" customWidth="1"/>
    <col min="8" max="9" width="10" style="49" customWidth="1"/>
    <col min="10" max="10" width="8.85546875" style="49" customWidth="1"/>
    <col min="11" max="11" width="24" style="51" customWidth="1"/>
    <col min="12" max="12" width="10.5703125" style="37" customWidth="1"/>
    <col min="13" max="13" width="6.85546875" style="49" customWidth="1"/>
    <col min="14" max="14" width="0.140625" style="49" customWidth="1"/>
    <col min="15" max="15" width="15.28515625" style="49" hidden="1" customWidth="1"/>
    <col min="16" max="16384" width="9.140625" style="49"/>
  </cols>
  <sheetData>
    <row r="1" spans="1:13" s="3" customFormat="1" ht="24.75" customHeight="1" x14ac:dyDescent="0.25">
      <c r="A1" s="283" t="s">
        <v>220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s="3" customFormat="1" ht="24.75" customHeight="1" x14ac:dyDescent="0.25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 s="3" customFormat="1" ht="17.25" customHeight="1" x14ac:dyDescent="0.25">
      <c r="A3" s="314" t="s">
        <v>216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4" spans="1:13" s="3" customFormat="1" ht="24.75" customHeight="1" x14ac:dyDescent="0.25">
      <c r="A4" s="283" t="s">
        <v>471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</row>
    <row r="5" spans="1:13" customFormat="1" ht="15" customHeight="1" x14ac:dyDescent="0.25">
      <c r="A5" s="29"/>
      <c r="B5" s="29"/>
      <c r="C5" s="29"/>
      <c r="D5" s="29"/>
      <c r="E5" s="154"/>
      <c r="F5" s="29"/>
      <c r="G5" s="29"/>
      <c r="H5" s="29"/>
      <c r="I5" s="29"/>
      <c r="J5" s="29"/>
      <c r="K5" s="29"/>
      <c r="L5" s="315" t="s">
        <v>470</v>
      </c>
      <c r="M5" s="315"/>
    </row>
    <row r="6" spans="1:13" customFormat="1" ht="15.75" customHeight="1" x14ac:dyDescent="0.25">
      <c r="A6" s="316" t="s">
        <v>3</v>
      </c>
      <c r="B6" s="317" t="s">
        <v>4</v>
      </c>
      <c r="C6" s="316" t="s">
        <v>5</v>
      </c>
      <c r="D6" s="316" t="s">
        <v>6</v>
      </c>
      <c r="E6" s="316" t="s">
        <v>7</v>
      </c>
      <c r="F6" s="316" t="s">
        <v>8</v>
      </c>
      <c r="G6" s="316" t="s">
        <v>9</v>
      </c>
      <c r="H6" s="316" t="s">
        <v>10</v>
      </c>
      <c r="I6" s="316"/>
      <c r="J6" s="316"/>
      <c r="K6" s="316"/>
      <c r="L6" s="316" t="s">
        <v>469</v>
      </c>
      <c r="M6" s="312" t="s">
        <v>11</v>
      </c>
    </row>
    <row r="7" spans="1:13" customFormat="1" ht="47.25" x14ac:dyDescent="0.25">
      <c r="A7" s="316"/>
      <c r="B7" s="317"/>
      <c r="C7" s="316"/>
      <c r="D7" s="316"/>
      <c r="E7" s="316"/>
      <c r="F7" s="316"/>
      <c r="G7" s="316"/>
      <c r="H7" s="54" t="s">
        <v>12</v>
      </c>
      <c r="I7" s="54" t="s">
        <v>13</v>
      </c>
      <c r="J7" s="54" t="s">
        <v>14</v>
      </c>
      <c r="K7" s="54" t="s">
        <v>15</v>
      </c>
      <c r="L7" s="316"/>
      <c r="M7" s="313"/>
    </row>
    <row r="8" spans="1:13" s="5" customFormat="1" ht="19.5" customHeight="1" x14ac:dyDescent="0.25">
      <c r="A8" s="320" t="s">
        <v>16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55"/>
    </row>
    <row r="9" spans="1:13" s="50" customFormat="1" ht="31.5" customHeight="1" x14ac:dyDescent="0.4">
      <c r="A9" s="136">
        <v>1</v>
      </c>
      <c r="B9" s="59" t="s">
        <v>870</v>
      </c>
      <c r="C9" s="7" t="s">
        <v>18</v>
      </c>
      <c r="D9" s="136">
        <v>31123</v>
      </c>
      <c r="E9" s="91" t="s">
        <v>871</v>
      </c>
      <c r="F9" s="48"/>
      <c r="G9" s="7" t="s">
        <v>19</v>
      </c>
      <c r="H9" s="63"/>
      <c r="I9" s="63"/>
      <c r="J9" s="63"/>
      <c r="K9" s="60">
        <v>625490</v>
      </c>
      <c r="L9" s="48"/>
      <c r="M9" s="82"/>
    </row>
    <row r="10" spans="1:13" s="50" customFormat="1" ht="40.5" x14ac:dyDescent="0.4">
      <c r="A10" s="90">
        <v>2</v>
      </c>
      <c r="B10" s="59" t="s">
        <v>942</v>
      </c>
      <c r="C10" s="6" t="s">
        <v>18</v>
      </c>
      <c r="D10" s="222">
        <v>31159</v>
      </c>
      <c r="E10" s="91" t="s">
        <v>228</v>
      </c>
      <c r="F10" s="48"/>
      <c r="G10" s="7" t="s">
        <v>19</v>
      </c>
      <c r="H10" s="82"/>
      <c r="I10" s="82"/>
      <c r="J10" s="82"/>
      <c r="K10" s="60">
        <v>500000</v>
      </c>
      <c r="L10" s="48"/>
      <c r="M10" s="82"/>
    </row>
    <row r="11" spans="1:13" s="50" customFormat="1" ht="20.25" x14ac:dyDescent="0.4">
      <c r="A11" s="249">
        <v>3</v>
      </c>
      <c r="B11" s="59" t="s">
        <v>424</v>
      </c>
      <c r="C11" s="6">
        <v>11</v>
      </c>
      <c r="D11" s="38">
        <v>31151</v>
      </c>
      <c r="E11" s="91" t="s">
        <v>228</v>
      </c>
      <c r="F11" s="48"/>
      <c r="G11" s="7" t="s">
        <v>19</v>
      </c>
      <c r="H11" s="82"/>
      <c r="I11" s="82"/>
      <c r="J11" s="82"/>
      <c r="K11" s="60">
        <v>200000</v>
      </c>
      <c r="L11" s="48"/>
      <c r="M11" s="82"/>
    </row>
    <row r="12" spans="1:13" s="50" customFormat="1" ht="25.5" customHeight="1" x14ac:dyDescent="0.4">
      <c r="A12" s="90">
        <v>4</v>
      </c>
      <c r="B12" s="59" t="s">
        <v>405</v>
      </c>
      <c r="C12" s="6">
        <v>8</v>
      </c>
      <c r="D12" s="38">
        <v>31151</v>
      </c>
      <c r="E12" s="75" t="s">
        <v>871</v>
      </c>
      <c r="F12" s="48"/>
      <c r="G12" s="7" t="s">
        <v>19</v>
      </c>
      <c r="H12" s="82"/>
      <c r="I12" s="82"/>
      <c r="J12" s="82"/>
      <c r="K12" s="60">
        <v>200000</v>
      </c>
      <c r="L12" s="48"/>
      <c r="M12" s="82"/>
    </row>
    <row r="13" spans="1:13" s="50" customFormat="1" ht="25.5" customHeight="1" x14ac:dyDescent="0.4">
      <c r="A13" s="249">
        <v>5</v>
      </c>
      <c r="B13" s="59" t="s">
        <v>397</v>
      </c>
      <c r="C13" s="61">
        <v>8</v>
      </c>
      <c r="D13" s="38">
        <v>31156</v>
      </c>
      <c r="E13" s="75" t="s">
        <v>871</v>
      </c>
      <c r="F13" s="48"/>
      <c r="G13" s="7" t="s">
        <v>19</v>
      </c>
      <c r="H13" s="82"/>
      <c r="I13" s="82"/>
      <c r="J13" s="82"/>
      <c r="K13" s="60">
        <v>150000</v>
      </c>
      <c r="L13" s="48"/>
      <c r="M13" s="82"/>
    </row>
    <row r="14" spans="1:13" s="50" customFormat="1" ht="25.5" customHeight="1" x14ac:dyDescent="0.4">
      <c r="A14" s="90">
        <v>6</v>
      </c>
      <c r="B14" s="59" t="s">
        <v>406</v>
      </c>
      <c r="C14" s="6">
        <v>8</v>
      </c>
      <c r="D14" s="38">
        <v>31159</v>
      </c>
      <c r="E14" s="75" t="s">
        <v>871</v>
      </c>
      <c r="F14" s="48"/>
      <c r="G14" s="7" t="s">
        <v>19</v>
      </c>
      <c r="H14" s="82"/>
      <c r="I14" s="82"/>
      <c r="J14" s="82"/>
      <c r="K14" s="60">
        <v>150000</v>
      </c>
      <c r="L14" s="48"/>
      <c r="M14" s="82"/>
    </row>
    <row r="15" spans="1:13" s="50" customFormat="1" ht="25.5" customHeight="1" x14ac:dyDescent="0.4">
      <c r="A15" s="249">
        <v>7</v>
      </c>
      <c r="B15" s="59" t="s">
        <v>402</v>
      </c>
      <c r="C15" s="6">
        <v>8</v>
      </c>
      <c r="D15" s="38">
        <v>31155</v>
      </c>
      <c r="E15" s="75" t="s">
        <v>871</v>
      </c>
      <c r="F15" s="48"/>
      <c r="G15" s="7" t="s">
        <v>19</v>
      </c>
      <c r="H15" s="82"/>
      <c r="I15" s="82"/>
      <c r="J15" s="82"/>
      <c r="K15" s="60">
        <v>150000</v>
      </c>
      <c r="L15" s="48"/>
      <c r="M15" s="82"/>
    </row>
    <row r="16" spans="1:13" s="50" customFormat="1" ht="44.25" customHeight="1" x14ac:dyDescent="0.4">
      <c r="A16" s="90">
        <v>8</v>
      </c>
      <c r="B16" s="59" t="s">
        <v>971</v>
      </c>
      <c r="C16" s="6" t="s">
        <v>970</v>
      </c>
      <c r="D16" s="248">
        <v>31151</v>
      </c>
      <c r="E16" s="75" t="s">
        <v>871</v>
      </c>
      <c r="F16" s="48"/>
      <c r="G16" s="7" t="s">
        <v>19</v>
      </c>
      <c r="H16" s="82"/>
      <c r="I16" s="82"/>
      <c r="J16" s="82"/>
      <c r="K16" s="60">
        <v>450000</v>
      </c>
      <c r="L16" s="75"/>
      <c r="M16" s="82"/>
    </row>
    <row r="17" spans="1:13" s="50" customFormat="1" ht="53.25" customHeight="1" x14ac:dyDescent="0.4">
      <c r="A17" s="249">
        <v>9</v>
      </c>
      <c r="B17" s="59" t="s">
        <v>726</v>
      </c>
      <c r="C17" s="7" t="s">
        <v>18</v>
      </c>
      <c r="D17" s="38">
        <v>22522</v>
      </c>
      <c r="E17" s="91" t="s">
        <v>805</v>
      </c>
      <c r="F17" s="48"/>
      <c r="G17" s="7" t="s">
        <v>19</v>
      </c>
      <c r="H17" s="63"/>
      <c r="I17" s="63"/>
      <c r="J17" s="63"/>
      <c r="K17" s="60">
        <v>1500000</v>
      </c>
      <c r="L17" s="75"/>
      <c r="M17" s="82"/>
    </row>
    <row r="18" spans="1:13" s="50" customFormat="1" ht="26.25" customHeight="1" x14ac:dyDescent="0.4">
      <c r="A18" s="90">
        <v>10</v>
      </c>
      <c r="B18" s="59" t="s">
        <v>809</v>
      </c>
      <c r="C18" s="7" t="s">
        <v>18</v>
      </c>
      <c r="D18" s="38">
        <v>31159</v>
      </c>
      <c r="E18" s="91" t="s">
        <v>805</v>
      </c>
      <c r="F18" s="48"/>
      <c r="G18" s="7" t="s">
        <v>19</v>
      </c>
      <c r="H18" s="63"/>
      <c r="I18" s="63"/>
      <c r="J18" s="63"/>
      <c r="K18" s="60">
        <v>34050000</v>
      </c>
      <c r="L18" s="48"/>
      <c r="M18" s="82"/>
    </row>
    <row r="19" spans="1:13" s="94" customFormat="1" ht="32.25" customHeight="1" x14ac:dyDescent="0.4">
      <c r="A19" s="249">
        <v>11</v>
      </c>
      <c r="B19" s="77" t="s">
        <v>474</v>
      </c>
      <c r="C19" s="72" t="s">
        <v>18</v>
      </c>
      <c r="D19" s="90">
        <v>31159</v>
      </c>
      <c r="E19" s="91" t="s">
        <v>805</v>
      </c>
      <c r="F19" s="91"/>
      <c r="G19" s="7" t="s">
        <v>19</v>
      </c>
      <c r="H19" s="95"/>
      <c r="I19" s="95"/>
      <c r="J19" s="95"/>
      <c r="K19" s="93">
        <v>15000000</v>
      </c>
      <c r="L19" s="91"/>
      <c r="M19" s="92"/>
    </row>
    <row r="20" spans="1:13" s="50" customFormat="1" ht="26.25" customHeight="1" x14ac:dyDescent="0.4">
      <c r="A20" s="90">
        <v>12</v>
      </c>
      <c r="B20" s="59" t="s">
        <v>477</v>
      </c>
      <c r="C20" s="7" t="s">
        <v>18</v>
      </c>
      <c r="D20" s="38">
        <v>31112</v>
      </c>
      <c r="E20" s="91" t="s">
        <v>805</v>
      </c>
      <c r="F20" s="48"/>
      <c r="G20" s="7" t="s">
        <v>19</v>
      </c>
      <c r="H20" s="63"/>
      <c r="I20" s="63"/>
      <c r="J20" s="63"/>
      <c r="K20" s="60">
        <v>3000000</v>
      </c>
      <c r="L20" s="48"/>
      <c r="M20" s="82"/>
    </row>
    <row r="21" spans="1:13" s="50" customFormat="1" ht="26.25" customHeight="1" x14ac:dyDescent="0.4">
      <c r="A21" s="249">
        <v>13</v>
      </c>
      <c r="B21" s="59" t="s">
        <v>334</v>
      </c>
      <c r="C21" s="7" t="s">
        <v>18</v>
      </c>
      <c r="D21" s="38">
        <v>31511</v>
      </c>
      <c r="E21" s="91" t="s">
        <v>805</v>
      </c>
      <c r="F21" s="48"/>
      <c r="G21" s="7" t="s">
        <v>19</v>
      </c>
      <c r="H21" s="63"/>
      <c r="I21" s="63"/>
      <c r="J21" s="63"/>
      <c r="K21" s="60">
        <v>5000000</v>
      </c>
      <c r="L21" s="48"/>
      <c r="M21" s="82"/>
    </row>
    <row r="22" spans="1:13" s="50" customFormat="1" ht="26.25" customHeight="1" x14ac:dyDescent="0.4">
      <c r="A22" s="90">
        <v>14</v>
      </c>
      <c r="B22" s="59" t="s">
        <v>479</v>
      </c>
      <c r="C22" s="7" t="s">
        <v>18</v>
      </c>
      <c r="D22" s="38">
        <v>31159</v>
      </c>
      <c r="E22" s="91" t="s">
        <v>805</v>
      </c>
      <c r="F22" s="48"/>
      <c r="G22" s="7" t="s">
        <v>19</v>
      </c>
      <c r="H22" s="63"/>
      <c r="I22" s="63"/>
      <c r="J22" s="63"/>
      <c r="K22" s="60">
        <v>500000</v>
      </c>
      <c r="L22" s="48"/>
      <c r="M22" s="82"/>
    </row>
    <row r="23" spans="1:13" s="50" customFormat="1" ht="40.5" customHeight="1" x14ac:dyDescent="0.4">
      <c r="A23" s="249">
        <v>15</v>
      </c>
      <c r="B23" s="59" t="s">
        <v>340</v>
      </c>
      <c r="C23" s="7" t="s">
        <v>18</v>
      </c>
      <c r="D23" s="38">
        <v>31159</v>
      </c>
      <c r="E23" s="91" t="s">
        <v>805</v>
      </c>
      <c r="F23" s="48"/>
      <c r="G23" s="7" t="s">
        <v>19</v>
      </c>
      <c r="H23" s="63"/>
      <c r="I23" s="63"/>
      <c r="J23" s="63"/>
      <c r="K23" s="60">
        <v>500000</v>
      </c>
      <c r="L23" s="48"/>
      <c r="M23" s="82"/>
    </row>
    <row r="24" spans="1:13" s="50" customFormat="1" ht="35.25" customHeight="1" x14ac:dyDescent="0.4">
      <c r="A24" s="90">
        <v>16</v>
      </c>
      <c r="B24" s="59" t="s">
        <v>483</v>
      </c>
      <c r="C24" s="7" t="s">
        <v>18</v>
      </c>
      <c r="D24" s="38">
        <v>31112</v>
      </c>
      <c r="E24" s="91" t="s">
        <v>817</v>
      </c>
      <c r="F24" s="48"/>
      <c r="G24" s="7" t="s">
        <v>19</v>
      </c>
      <c r="H24" s="63"/>
      <c r="I24" s="63"/>
      <c r="J24" s="63"/>
      <c r="K24" s="60">
        <v>1000000</v>
      </c>
      <c r="L24" s="48"/>
      <c r="M24" s="82"/>
    </row>
    <row r="25" spans="1:13" s="50" customFormat="1" ht="35.25" customHeight="1" x14ac:dyDescent="0.4">
      <c r="A25" s="249">
        <v>17</v>
      </c>
      <c r="B25" s="59" t="s">
        <v>963</v>
      </c>
      <c r="C25" s="7" t="s">
        <v>18</v>
      </c>
      <c r="D25" s="239">
        <v>31159</v>
      </c>
      <c r="E25" s="91" t="s">
        <v>817</v>
      </c>
      <c r="F25" s="48"/>
      <c r="G25" s="7" t="s">
        <v>19</v>
      </c>
      <c r="H25" s="63"/>
      <c r="I25" s="63"/>
      <c r="J25" s="63"/>
      <c r="K25" s="60">
        <v>500000</v>
      </c>
      <c r="L25" s="48"/>
      <c r="M25" s="82"/>
    </row>
    <row r="26" spans="1:13" s="86" customFormat="1" ht="18" customHeight="1" x14ac:dyDescent="0.4">
      <c r="A26" s="90">
        <v>18</v>
      </c>
      <c r="B26" s="74" t="s">
        <v>342</v>
      </c>
      <c r="C26" s="89" t="s">
        <v>18</v>
      </c>
      <c r="D26" s="64">
        <v>31155</v>
      </c>
      <c r="E26" s="75" t="s">
        <v>805</v>
      </c>
      <c r="F26" s="75"/>
      <c r="G26" s="68" t="s">
        <v>19</v>
      </c>
      <c r="H26" s="83"/>
      <c r="I26" s="83"/>
      <c r="J26" s="83"/>
      <c r="K26" s="84">
        <v>350000</v>
      </c>
      <c r="L26" s="75"/>
      <c r="M26" s="85"/>
    </row>
    <row r="27" spans="1:13" s="70" customFormat="1" ht="33.75" customHeight="1" x14ac:dyDescent="0.45">
      <c r="A27" s="249">
        <v>19</v>
      </c>
      <c r="B27" s="74" t="s">
        <v>490</v>
      </c>
      <c r="C27" s="73">
        <v>1</v>
      </c>
      <c r="D27" s="66">
        <v>31159</v>
      </c>
      <c r="E27" s="75" t="s">
        <v>805</v>
      </c>
      <c r="F27" s="67"/>
      <c r="G27" s="108" t="s">
        <v>19</v>
      </c>
      <c r="H27" s="69"/>
      <c r="I27" s="69"/>
      <c r="J27" s="69"/>
      <c r="K27" s="84">
        <v>150000</v>
      </c>
      <c r="L27" s="75"/>
      <c r="M27" s="85"/>
    </row>
    <row r="28" spans="1:13" s="70" customFormat="1" ht="33.75" customHeight="1" x14ac:dyDescent="0.45">
      <c r="A28" s="90">
        <v>20</v>
      </c>
      <c r="B28" s="74" t="s">
        <v>492</v>
      </c>
      <c r="C28" s="73">
        <v>1</v>
      </c>
      <c r="D28" s="66">
        <v>31151</v>
      </c>
      <c r="E28" s="75" t="s">
        <v>805</v>
      </c>
      <c r="F28" s="67"/>
      <c r="G28" s="108" t="s">
        <v>19</v>
      </c>
      <c r="H28" s="69"/>
      <c r="I28" s="69"/>
      <c r="J28" s="69"/>
      <c r="K28" s="84">
        <v>200000</v>
      </c>
      <c r="L28" s="75"/>
      <c r="M28" s="85"/>
    </row>
    <row r="29" spans="1:13" s="50" customFormat="1" ht="35.25" customHeight="1" x14ac:dyDescent="0.4">
      <c r="A29" s="249">
        <v>21</v>
      </c>
      <c r="B29" s="59" t="s">
        <v>965</v>
      </c>
      <c r="C29" s="6">
        <v>1</v>
      </c>
      <c r="D29" s="239">
        <v>31159</v>
      </c>
      <c r="E29" s="91" t="s">
        <v>817</v>
      </c>
      <c r="F29" s="48"/>
      <c r="G29" s="7" t="s">
        <v>19</v>
      </c>
      <c r="H29" s="63"/>
      <c r="I29" s="63"/>
      <c r="J29" s="63"/>
      <c r="K29" s="60">
        <v>150000</v>
      </c>
      <c r="L29" s="48"/>
      <c r="M29" s="82"/>
    </row>
    <row r="30" spans="1:13" s="94" customFormat="1" ht="40.5" x14ac:dyDescent="0.4">
      <c r="A30" s="90">
        <v>22</v>
      </c>
      <c r="B30" s="77" t="s">
        <v>352</v>
      </c>
      <c r="C30" s="71">
        <v>1</v>
      </c>
      <c r="D30" s="90">
        <v>31159</v>
      </c>
      <c r="E30" s="91" t="s">
        <v>805</v>
      </c>
      <c r="F30" s="91"/>
      <c r="G30" s="7" t="s">
        <v>19</v>
      </c>
      <c r="H30" s="92"/>
      <c r="I30" s="92"/>
      <c r="J30" s="92"/>
      <c r="K30" s="93">
        <v>250000</v>
      </c>
      <c r="L30" s="91"/>
      <c r="M30" s="92" t="s">
        <v>690</v>
      </c>
    </row>
    <row r="31" spans="1:13" s="94" customFormat="1" ht="40.5" x14ac:dyDescent="0.4">
      <c r="A31" s="249">
        <v>23</v>
      </c>
      <c r="B31" s="77" t="s">
        <v>496</v>
      </c>
      <c r="C31" s="71">
        <v>1</v>
      </c>
      <c r="D31" s="90">
        <v>31151</v>
      </c>
      <c r="E31" s="91" t="s">
        <v>805</v>
      </c>
      <c r="F31" s="91"/>
      <c r="G31" s="7" t="s">
        <v>19</v>
      </c>
      <c r="H31" s="92"/>
      <c r="I31" s="92"/>
      <c r="J31" s="92"/>
      <c r="K31" s="93">
        <v>300000</v>
      </c>
      <c r="L31" s="91"/>
      <c r="M31" s="92" t="s">
        <v>690</v>
      </c>
    </row>
    <row r="32" spans="1:13" s="50" customFormat="1" ht="20.25" x14ac:dyDescent="0.4">
      <c r="A32" s="90">
        <v>24</v>
      </c>
      <c r="B32" s="59" t="s">
        <v>925</v>
      </c>
      <c r="C32" s="6">
        <v>1</v>
      </c>
      <c r="D32" s="222">
        <v>31151</v>
      </c>
      <c r="E32" s="91" t="s">
        <v>805</v>
      </c>
      <c r="F32" s="48"/>
      <c r="G32" s="7" t="s">
        <v>19</v>
      </c>
      <c r="H32" s="82"/>
      <c r="I32" s="82"/>
      <c r="J32" s="82"/>
      <c r="K32" s="60">
        <v>350000</v>
      </c>
      <c r="L32" s="48"/>
      <c r="M32" s="82"/>
    </row>
    <row r="33" spans="1:13" s="37" customFormat="1" ht="26.25" customHeight="1" x14ac:dyDescent="0.45">
      <c r="A33" s="249">
        <v>25</v>
      </c>
      <c r="B33" s="59" t="s">
        <v>355</v>
      </c>
      <c r="C33" s="6">
        <v>2</v>
      </c>
      <c r="D33" s="62">
        <v>31159</v>
      </c>
      <c r="E33" s="64" t="s">
        <v>817</v>
      </c>
      <c r="F33" s="41"/>
      <c r="G33" s="109" t="s">
        <v>19</v>
      </c>
      <c r="H33" s="53"/>
      <c r="I33" s="53"/>
      <c r="J33" s="53"/>
      <c r="K33" s="60">
        <v>150000</v>
      </c>
      <c r="L33" s="48"/>
      <c r="M33" s="82"/>
    </row>
    <row r="34" spans="1:13" s="94" customFormat="1" ht="20.25" x14ac:dyDescent="0.4">
      <c r="A34" s="90">
        <v>26</v>
      </c>
      <c r="B34" s="77" t="s">
        <v>380</v>
      </c>
      <c r="C34" s="71">
        <v>5</v>
      </c>
      <c r="D34" s="90">
        <v>31159</v>
      </c>
      <c r="E34" s="91" t="s">
        <v>805</v>
      </c>
      <c r="F34" s="91"/>
      <c r="G34" s="7" t="s">
        <v>19</v>
      </c>
      <c r="H34" s="92"/>
      <c r="I34" s="92"/>
      <c r="J34" s="92"/>
      <c r="K34" s="93">
        <v>300000</v>
      </c>
      <c r="L34" s="91"/>
      <c r="M34" s="92" t="s">
        <v>690</v>
      </c>
    </row>
    <row r="35" spans="1:13" s="94" customFormat="1" ht="40.5" x14ac:dyDescent="0.4">
      <c r="A35" s="249">
        <v>27</v>
      </c>
      <c r="B35" s="77" t="s">
        <v>939</v>
      </c>
      <c r="C35" s="71">
        <v>5</v>
      </c>
      <c r="D35" s="90">
        <v>31112</v>
      </c>
      <c r="E35" s="91" t="s">
        <v>817</v>
      </c>
      <c r="F35" s="91"/>
      <c r="G35" s="7" t="s">
        <v>19</v>
      </c>
      <c r="H35" s="92"/>
      <c r="I35" s="92"/>
      <c r="J35" s="92"/>
      <c r="K35" s="93">
        <v>200000</v>
      </c>
      <c r="L35" s="91"/>
      <c r="M35" s="92"/>
    </row>
    <row r="36" spans="1:13" s="94" customFormat="1" ht="40.5" x14ac:dyDescent="0.4">
      <c r="A36" s="90">
        <v>28</v>
      </c>
      <c r="B36" s="77" t="s">
        <v>522</v>
      </c>
      <c r="C36" s="71">
        <v>5</v>
      </c>
      <c r="D36" s="90">
        <v>31151</v>
      </c>
      <c r="E36" s="91" t="s">
        <v>805</v>
      </c>
      <c r="F36" s="91"/>
      <c r="G36" s="7" t="s">
        <v>19</v>
      </c>
      <c r="H36" s="92"/>
      <c r="I36" s="92"/>
      <c r="J36" s="92"/>
      <c r="K36" s="93">
        <v>500000</v>
      </c>
      <c r="L36" s="91"/>
      <c r="M36" s="92" t="s">
        <v>690</v>
      </c>
    </row>
    <row r="37" spans="1:13" s="94" customFormat="1" ht="40.5" x14ac:dyDescent="0.4">
      <c r="A37" s="249">
        <v>29</v>
      </c>
      <c r="B37" s="77" t="s">
        <v>955</v>
      </c>
      <c r="C37" s="71">
        <v>2</v>
      </c>
      <c r="D37" s="90">
        <v>31151</v>
      </c>
      <c r="E37" s="91" t="s">
        <v>805</v>
      </c>
      <c r="F37" s="91"/>
      <c r="G37" s="7" t="s">
        <v>19</v>
      </c>
      <c r="H37" s="92"/>
      <c r="I37" s="92"/>
      <c r="J37" s="92"/>
      <c r="K37" s="93">
        <v>200000</v>
      </c>
      <c r="L37" s="91"/>
      <c r="M37" s="92"/>
    </row>
    <row r="38" spans="1:13" s="94" customFormat="1" ht="20.25" x14ac:dyDescent="0.4">
      <c r="A38" s="90">
        <v>30</v>
      </c>
      <c r="B38" s="77" t="s">
        <v>923</v>
      </c>
      <c r="C38" s="71"/>
      <c r="D38" s="90"/>
      <c r="E38" s="91" t="s">
        <v>938</v>
      </c>
      <c r="F38" s="91"/>
      <c r="G38" s="7" t="s">
        <v>19</v>
      </c>
      <c r="H38" s="92"/>
      <c r="I38" s="92"/>
      <c r="J38" s="92"/>
      <c r="K38" s="93">
        <v>100000</v>
      </c>
      <c r="L38" s="91"/>
      <c r="M38" s="92"/>
    </row>
    <row r="39" spans="1:13" s="94" customFormat="1" ht="43.5" customHeight="1" x14ac:dyDescent="0.4">
      <c r="A39" s="249">
        <v>31</v>
      </c>
      <c r="B39" s="77" t="s">
        <v>388</v>
      </c>
      <c r="C39" s="71">
        <v>7</v>
      </c>
      <c r="D39" s="90">
        <v>31151</v>
      </c>
      <c r="E39" s="91" t="s">
        <v>805</v>
      </c>
      <c r="F39" s="91"/>
      <c r="G39" s="7" t="s">
        <v>19</v>
      </c>
      <c r="H39" s="92"/>
      <c r="I39" s="92"/>
      <c r="J39" s="92"/>
      <c r="K39" s="93">
        <v>450000</v>
      </c>
      <c r="L39" s="91"/>
      <c r="M39" s="92" t="s">
        <v>690</v>
      </c>
    </row>
    <row r="40" spans="1:13" s="94" customFormat="1" ht="27.75" customHeight="1" x14ac:dyDescent="0.4">
      <c r="A40" s="90">
        <v>32</v>
      </c>
      <c r="B40" s="77" t="s">
        <v>393</v>
      </c>
      <c r="C40" s="71">
        <v>8</v>
      </c>
      <c r="D40" s="90">
        <v>31155</v>
      </c>
      <c r="E40" s="91" t="s">
        <v>805</v>
      </c>
      <c r="F40" s="91"/>
      <c r="G40" s="7" t="s">
        <v>19</v>
      </c>
      <c r="H40" s="92"/>
      <c r="I40" s="92"/>
      <c r="J40" s="92"/>
      <c r="K40" s="93">
        <v>250000</v>
      </c>
      <c r="L40" s="91"/>
      <c r="M40" s="92" t="s">
        <v>690</v>
      </c>
    </row>
    <row r="41" spans="1:13" s="94" customFormat="1" ht="37.5" customHeight="1" x14ac:dyDescent="0.4">
      <c r="A41" s="249">
        <v>33</v>
      </c>
      <c r="B41" s="77" t="s">
        <v>485</v>
      </c>
      <c r="C41" s="107">
        <v>1</v>
      </c>
      <c r="D41" s="90">
        <v>31151</v>
      </c>
      <c r="E41" s="75" t="s">
        <v>817</v>
      </c>
      <c r="F41" s="91"/>
      <c r="G41" s="72" t="s">
        <v>19</v>
      </c>
      <c r="H41" s="92"/>
      <c r="I41" s="92"/>
      <c r="J41" s="92"/>
      <c r="K41" s="93">
        <v>200000</v>
      </c>
      <c r="L41" s="91"/>
      <c r="M41" s="92"/>
    </row>
    <row r="42" spans="1:13" s="50" customFormat="1" ht="20.25" x14ac:dyDescent="0.4">
      <c r="A42" s="90">
        <v>34</v>
      </c>
      <c r="B42" s="59" t="s">
        <v>348</v>
      </c>
      <c r="C42" s="6">
        <v>1</v>
      </c>
      <c r="D42" s="38">
        <v>31156</v>
      </c>
      <c r="E42" s="91" t="s">
        <v>805</v>
      </c>
      <c r="F42" s="48"/>
      <c r="G42" s="7" t="s">
        <v>19</v>
      </c>
      <c r="H42" s="82"/>
      <c r="I42" s="82"/>
      <c r="J42" s="82"/>
      <c r="K42" s="60">
        <v>200000</v>
      </c>
      <c r="L42" s="48"/>
      <c r="M42" s="82"/>
    </row>
    <row r="43" spans="1:13" s="50" customFormat="1" ht="27.75" customHeight="1" x14ac:dyDescent="0.4">
      <c r="A43" s="249">
        <v>35</v>
      </c>
      <c r="B43" s="59" t="s">
        <v>350</v>
      </c>
      <c r="C43" s="6">
        <v>1</v>
      </c>
      <c r="D43" s="38">
        <v>31159</v>
      </c>
      <c r="E43" s="91" t="s">
        <v>805</v>
      </c>
      <c r="F43" s="48"/>
      <c r="G43" s="7" t="s">
        <v>19</v>
      </c>
      <c r="H43" s="82"/>
      <c r="I43" s="82"/>
      <c r="J43" s="82"/>
      <c r="K43" s="60">
        <v>150000</v>
      </c>
      <c r="L43" s="48"/>
      <c r="M43" s="82"/>
    </row>
    <row r="44" spans="1:13" s="50" customFormat="1" ht="61.5" customHeight="1" x14ac:dyDescent="0.4">
      <c r="A44" s="90">
        <v>36</v>
      </c>
      <c r="B44" s="59" t="s">
        <v>495</v>
      </c>
      <c r="C44" s="6">
        <v>1</v>
      </c>
      <c r="D44" s="38">
        <v>31159</v>
      </c>
      <c r="E44" s="91" t="s">
        <v>805</v>
      </c>
      <c r="F44" s="48"/>
      <c r="G44" s="7" t="s">
        <v>19</v>
      </c>
      <c r="H44" s="82"/>
      <c r="I44" s="82"/>
      <c r="J44" s="82"/>
      <c r="K44" s="60">
        <v>250000</v>
      </c>
      <c r="L44" s="48"/>
      <c r="M44" s="82"/>
    </row>
    <row r="45" spans="1:13" s="50" customFormat="1" ht="40.5" x14ac:dyDescent="0.4">
      <c r="A45" s="249">
        <v>37</v>
      </c>
      <c r="B45" s="59" t="s">
        <v>497</v>
      </c>
      <c r="C45" s="6">
        <v>2</v>
      </c>
      <c r="D45" s="38">
        <v>31159</v>
      </c>
      <c r="E45" s="91" t="s">
        <v>805</v>
      </c>
      <c r="F45" s="48"/>
      <c r="G45" s="7" t="s">
        <v>19</v>
      </c>
      <c r="H45" s="82"/>
      <c r="I45" s="82"/>
      <c r="J45" s="82"/>
      <c r="K45" s="60">
        <v>600000</v>
      </c>
      <c r="L45" s="48"/>
      <c r="M45" s="82"/>
    </row>
    <row r="46" spans="1:13" s="50" customFormat="1" ht="40.5" x14ac:dyDescent="0.4">
      <c r="A46" s="90">
        <v>38</v>
      </c>
      <c r="B46" s="59" t="s">
        <v>357</v>
      </c>
      <c r="C46" s="6">
        <v>2</v>
      </c>
      <c r="D46" s="38">
        <v>31151</v>
      </c>
      <c r="E46" s="91" t="s">
        <v>805</v>
      </c>
      <c r="F46" s="48"/>
      <c r="G46" s="7" t="s">
        <v>19</v>
      </c>
      <c r="H46" s="82"/>
      <c r="I46" s="82"/>
      <c r="J46" s="82"/>
      <c r="K46" s="60">
        <v>350000</v>
      </c>
      <c r="L46" s="48"/>
      <c r="M46" s="82"/>
    </row>
    <row r="47" spans="1:13" s="50" customFormat="1" ht="60.75" x14ac:dyDescent="0.4">
      <c r="A47" s="249">
        <v>39</v>
      </c>
      <c r="B47" s="59" t="s">
        <v>924</v>
      </c>
      <c r="C47" s="6">
        <v>3</v>
      </c>
      <c r="D47" s="38">
        <v>31159</v>
      </c>
      <c r="E47" s="91" t="s">
        <v>805</v>
      </c>
      <c r="F47" s="48"/>
      <c r="G47" s="7" t="s">
        <v>19</v>
      </c>
      <c r="H47" s="82"/>
      <c r="I47" s="82"/>
      <c r="J47" s="82"/>
      <c r="K47" s="60">
        <v>450000</v>
      </c>
      <c r="L47" s="38"/>
      <c r="M47" s="82"/>
    </row>
    <row r="48" spans="1:13" s="50" customFormat="1" ht="20.25" x14ac:dyDescent="0.4">
      <c r="A48" s="90">
        <v>40</v>
      </c>
      <c r="B48" s="59" t="s">
        <v>512</v>
      </c>
      <c r="C48" s="6">
        <v>4</v>
      </c>
      <c r="D48" s="38">
        <v>31112</v>
      </c>
      <c r="E48" s="91" t="s">
        <v>805</v>
      </c>
      <c r="F48" s="48"/>
      <c r="G48" s="7" t="s">
        <v>19</v>
      </c>
      <c r="H48" s="82"/>
      <c r="I48" s="82"/>
      <c r="J48" s="82"/>
      <c r="K48" s="60">
        <v>400000</v>
      </c>
      <c r="L48" s="48"/>
      <c r="M48" s="82"/>
    </row>
    <row r="49" spans="1:13" s="50" customFormat="1" ht="40.5" x14ac:dyDescent="0.4">
      <c r="A49" s="249">
        <v>41</v>
      </c>
      <c r="B49" s="59" t="s">
        <v>372</v>
      </c>
      <c r="C49" s="6">
        <v>4</v>
      </c>
      <c r="D49" s="38">
        <v>31151</v>
      </c>
      <c r="E49" s="91" t="s">
        <v>805</v>
      </c>
      <c r="F49" s="48"/>
      <c r="G49" s="7" t="s">
        <v>19</v>
      </c>
      <c r="H49" s="82"/>
      <c r="I49" s="82"/>
      <c r="J49" s="82"/>
      <c r="K49" s="60">
        <v>700000</v>
      </c>
      <c r="L49" s="48"/>
      <c r="M49" s="82"/>
    </row>
    <row r="50" spans="1:13" s="50" customFormat="1" ht="40.5" x14ac:dyDescent="0.4">
      <c r="A50" s="90">
        <v>42</v>
      </c>
      <c r="B50" s="59" t="s">
        <v>728</v>
      </c>
      <c r="C50" s="6">
        <v>4</v>
      </c>
      <c r="D50" s="38">
        <v>31159</v>
      </c>
      <c r="E50" s="91" t="s">
        <v>805</v>
      </c>
      <c r="F50" s="48"/>
      <c r="G50" s="7" t="s">
        <v>19</v>
      </c>
      <c r="H50" s="82"/>
      <c r="I50" s="82"/>
      <c r="J50" s="82"/>
      <c r="K50" s="60">
        <v>300000</v>
      </c>
      <c r="L50" s="48"/>
      <c r="M50" s="82"/>
    </row>
    <row r="51" spans="1:13" s="50" customFormat="1" ht="40.5" x14ac:dyDescent="0.4">
      <c r="A51" s="249">
        <v>43</v>
      </c>
      <c r="B51" s="59" t="s">
        <v>488</v>
      </c>
      <c r="C51" s="6">
        <v>4</v>
      </c>
      <c r="D51" s="38">
        <v>31151</v>
      </c>
      <c r="E51" s="91" t="s">
        <v>805</v>
      </c>
      <c r="F51" s="48"/>
      <c r="G51" s="7" t="s">
        <v>19</v>
      </c>
      <c r="H51" s="82"/>
      <c r="I51" s="82"/>
      <c r="J51" s="82"/>
      <c r="K51" s="60">
        <v>700000</v>
      </c>
      <c r="L51" s="48"/>
      <c r="M51" s="82"/>
    </row>
    <row r="52" spans="1:13" s="50" customFormat="1" ht="40.5" x14ac:dyDescent="0.4">
      <c r="A52" s="90">
        <v>44</v>
      </c>
      <c r="B52" s="59" t="s">
        <v>962</v>
      </c>
      <c r="C52" s="6">
        <v>5</v>
      </c>
      <c r="D52" s="239">
        <v>31151</v>
      </c>
      <c r="E52" s="91" t="s">
        <v>805</v>
      </c>
      <c r="F52" s="48"/>
      <c r="G52" s="7" t="s">
        <v>19</v>
      </c>
      <c r="H52" s="82"/>
      <c r="I52" s="82"/>
      <c r="J52" s="82"/>
      <c r="K52" s="60">
        <v>200000</v>
      </c>
      <c r="L52" s="48"/>
      <c r="M52" s="82"/>
    </row>
    <row r="53" spans="1:13" s="86" customFormat="1" ht="33.75" customHeight="1" x14ac:dyDescent="0.4">
      <c r="A53" s="249">
        <v>45</v>
      </c>
      <c r="B53" s="74" t="s">
        <v>521</v>
      </c>
      <c r="C53" s="73">
        <v>5</v>
      </c>
      <c r="D53" s="64">
        <v>31151</v>
      </c>
      <c r="E53" s="75" t="s">
        <v>817</v>
      </c>
      <c r="F53" s="75"/>
      <c r="G53" s="68" t="s">
        <v>19</v>
      </c>
      <c r="H53" s="85"/>
      <c r="I53" s="85"/>
      <c r="J53" s="85"/>
      <c r="K53" s="84">
        <v>300000</v>
      </c>
      <c r="L53" s="75"/>
      <c r="M53" s="85"/>
    </row>
    <row r="54" spans="1:13" s="50" customFormat="1" ht="20.25" x14ac:dyDescent="0.4">
      <c r="A54" s="90">
        <v>46</v>
      </c>
      <c r="B54" s="59" t="s">
        <v>514</v>
      </c>
      <c r="C54" s="6">
        <v>5</v>
      </c>
      <c r="D54" s="38">
        <v>31151</v>
      </c>
      <c r="E54" s="91" t="s">
        <v>805</v>
      </c>
      <c r="F54" s="48"/>
      <c r="G54" s="7" t="s">
        <v>19</v>
      </c>
      <c r="H54" s="82"/>
      <c r="I54" s="82"/>
      <c r="J54" s="82"/>
      <c r="K54" s="60">
        <v>450000</v>
      </c>
      <c r="L54" s="48"/>
      <c r="M54" s="82"/>
    </row>
    <row r="55" spans="1:13" s="50" customFormat="1" ht="20.25" x14ac:dyDescent="0.4">
      <c r="A55" s="249">
        <v>47</v>
      </c>
      <c r="B55" s="59" t="s">
        <v>926</v>
      </c>
      <c r="C55" s="6">
        <v>6</v>
      </c>
      <c r="D55" s="38">
        <v>31151</v>
      </c>
      <c r="E55" s="91" t="s">
        <v>817</v>
      </c>
      <c r="F55" s="48"/>
      <c r="G55" s="7" t="s">
        <v>19</v>
      </c>
      <c r="H55" s="82"/>
      <c r="I55" s="82"/>
      <c r="J55" s="82"/>
      <c r="K55" s="60">
        <v>800000</v>
      </c>
      <c r="L55" s="48"/>
      <c r="M55" s="82"/>
    </row>
    <row r="56" spans="1:13" s="50" customFormat="1" ht="40.5" x14ac:dyDescent="0.4">
      <c r="A56" s="90">
        <v>48</v>
      </c>
      <c r="B56" s="59" t="s">
        <v>927</v>
      </c>
      <c r="C56" s="6">
        <v>6</v>
      </c>
      <c r="D56" s="38">
        <v>31151</v>
      </c>
      <c r="E56" s="91" t="s">
        <v>938</v>
      </c>
      <c r="F56" s="48"/>
      <c r="G56" s="7" t="s">
        <v>19</v>
      </c>
      <c r="H56" s="82"/>
      <c r="I56" s="82"/>
      <c r="J56" s="82"/>
      <c r="K56" s="60">
        <v>800000</v>
      </c>
      <c r="L56" s="48"/>
      <c r="M56" s="82"/>
    </row>
    <row r="57" spans="1:13" s="50" customFormat="1" ht="40.5" x14ac:dyDescent="0.4">
      <c r="A57" s="249">
        <v>49</v>
      </c>
      <c r="B57" s="59" t="s">
        <v>978</v>
      </c>
      <c r="C57" s="6">
        <v>6</v>
      </c>
      <c r="D57" s="38"/>
      <c r="E57" s="91" t="s">
        <v>805</v>
      </c>
      <c r="F57" s="48"/>
      <c r="G57" s="7" t="s">
        <v>19</v>
      </c>
      <c r="H57" s="82"/>
      <c r="I57" s="82"/>
      <c r="J57" s="82"/>
      <c r="K57" s="60">
        <v>700000</v>
      </c>
      <c r="L57" s="48"/>
      <c r="M57" s="82"/>
    </row>
    <row r="58" spans="1:13" s="70" customFormat="1" ht="33" customHeight="1" x14ac:dyDescent="0.45">
      <c r="A58" s="90">
        <v>50</v>
      </c>
      <c r="B58" s="74" t="s">
        <v>527</v>
      </c>
      <c r="C58" s="65">
        <v>7</v>
      </c>
      <c r="D58" s="66">
        <v>31151</v>
      </c>
      <c r="E58" s="64" t="s">
        <v>817</v>
      </c>
      <c r="F58" s="67"/>
      <c r="G58" s="108" t="s">
        <v>19</v>
      </c>
      <c r="H58" s="69"/>
      <c r="I58" s="69"/>
      <c r="J58" s="69"/>
      <c r="K58" s="84">
        <v>500000</v>
      </c>
      <c r="L58" s="75"/>
      <c r="M58" s="85"/>
    </row>
    <row r="59" spans="1:13" s="50" customFormat="1" ht="40.5" x14ac:dyDescent="0.4">
      <c r="A59" s="249">
        <v>51</v>
      </c>
      <c r="B59" s="59" t="s">
        <v>526</v>
      </c>
      <c r="C59" s="6">
        <v>7</v>
      </c>
      <c r="D59" s="38">
        <v>31151</v>
      </c>
      <c r="E59" s="91" t="s">
        <v>805</v>
      </c>
      <c r="F59" s="48"/>
      <c r="G59" s="7" t="s">
        <v>19</v>
      </c>
      <c r="H59" s="82"/>
      <c r="I59" s="82"/>
      <c r="J59" s="82"/>
      <c r="K59" s="60">
        <v>400000</v>
      </c>
      <c r="L59" s="48"/>
      <c r="M59" s="82"/>
    </row>
    <row r="60" spans="1:13" s="50" customFormat="1" ht="40.5" x14ac:dyDescent="0.4">
      <c r="A60" s="90">
        <v>52</v>
      </c>
      <c r="B60" s="59" t="s">
        <v>392</v>
      </c>
      <c r="C60" s="6">
        <v>7</v>
      </c>
      <c r="D60" s="38">
        <v>31159</v>
      </c>
      <c r="E60" s="91" t="s">
        <v>805</v>
      </c>
      <c r="F60" s="48"/>
      <c r="G60" s="7" t="s">
        <v>19</v>
      </c>
      <c r="H60" s="82"/>
      <c r="I60" s="82"/>
      <c r="J60" s="82"/>
      <c r="K60" s="60">
        <v>100000</v>
      </c>
      <c r="L60" s="48"/>
      <c r="M60" s="82"/>
    </row>
    <row r="61" spans="1:13" s="50" customFormat="1" ht="40.5" x14ac:dyDescent="0.4">
      <c r="A61" s="249">
        <v>53</v>
      </c>
      <c r="B61" s="59" t="s">
        <v>528</v>
      </c>
      <c r="C61" s="6">
        <v>7</v>
      </c>
      <c r="D61" s="38">
        <v>31151</v>
      </c>
      <c r="E61" s="91" t="s">
        <v>805</v>
      </c>
      <c r="F61" s="48"/>
      <c r="G61" s="7" t="s">
        <v>19</v>
      </c>
      <c r="H61" s="82"/>
      <c r="I61" s="82"/>
      <c r="J61" s="82"/>
      <c r="K61" s="60">
        <v>450000</v>
      </c>
      <c r="L61" s="48"/>
      <c r="M61" s="82"/>
    </row>
    <row r="62" spans="1:13" s="50" customFormat="1" ht="20.25" x14ac:dyDescent="0.4">
      <c r="A62" s="90">
        <v>54</v>
      </c>
      <c r="B62" s="59" t="s">
        <v>529</v>
      </c>
      <c r="C62" s="6">
        <v>7</v>
      </c>
      <c r="D62" s="38">
        <v>31159</v>
      </c>
      <c r="E62" s="91" t="s">
        <v>805</v>
      </c>
      <c r="F62" s="48"/>
      <c r="G62" s="7" t="s">
        <v>19</v>
      </c>
      <c r="H62" s="82"/>
      <c r="I62" s="82"/>
      <c r="J62" s="82"/>
      <c r="K62" s="60">
        <v>150000</v>
      </c>
      <c r="L62" s="48"/>
      <c r="M62" s="82"/>
    </row>
    <row r="63" spans="1:13" s="50" customFormat="1" ht="40.5" x14ac:dyDescent="0.4">
      <c r="A63" s="249">
        <v>55</v>
      </c>
      <c r="B63" s="59" t="s">
        <v>394</v>
      </c>
      <c r="C63" s="6">
        <v>8</v>
      </c>
      <c r="D63" s="38">
        <v>31156</v>
      </c>
      <c r="E63" s="91" t="s">
        <v>805</v>
      </c>
      <c r="F63" s="48"/>
      <c r="G63" s="7" t="s">
        <v>19</v>
      </c>
      <c r="H63" s="82"/>
      <c r="I63" s="82"/>
      <c r="J63" s="82"/>
      <c r="K63" s="60">
        <v>300000</v>
      </c>
      <c r="L63" s="48"/>
      <c r="M63" s="82"/>
    </row>
    <row r="64" spans="1:13" s="50" customFormat="1" ht="40.5" x14ac:dyDescent="0.4">
      <c r="A64" s="90">
        <v>56</v>
      </c>
      <c r="B64" s="59" t="s">
        <v>533</v>
      </c>
      <c r="C64" s="6">
        <v>8</v>
      </c>
      <c r="D64" s="38">
        <v>31151</v>
      </c>
      <c r="E64" s="91" t="s">
        <v>805</v>
      </c>
      <c r="F64" s="48"/>
      <c r="G64" s="7" t="s">
        <v>19</v>
      </c>
      <c r="H64" s="82"/>
      <c r="I64" s="82"/>
      <c r="J64" s="82"/>
      <c r="K64" s="60">
        <v>300000</v>
      </c>
      <c r="L64" s="48"/>
      <c r="M64" s="82"/>
    </row>
    <row r="65" spans="1:13" s="50" customFormat="1" ht="20.25" x14ac:dyDescent="0.4">
      <c r="A65" s="249">
        <v>57</v>
      </c>
      <c r="B65" s="59" t="s">
        <v>399</v>
      </c>
      <c r="C65" s="6">
        <v>8</v>
      </c>
      <c r="D65" s="38">
        <v>31156</v>
      </c>
      <c r="E65" s="91" t="s">
        <v>805</v>
      </c>
      <c r="F65" s="48"/>
      <c r="G65" s="7" t="s">
        <v>19</v>
      </c>
      <c r="H65" s="82"/>
      <c r="I65" s="82"/>
      <c r="J65" s="82"/>
      <c r="K65" s="60">
        <v>800000</v>
      </c>
      <c r="L65" s="48"/>
      <c r="M65" s="82"/>
    </row>
    <row r="66" spans="1:13" s="50" customFormat="1" ht="40.5" x14ac:dyDescent="0.4">
      <c r="A66" s="90">
        <v>58</v>
      </c>
      <c r="B66" s="59" t="s">
        <v>537</v>
      </c>
      <c r="C66" s="6">
        <v>8</v>
      </c>
      <c r="D66" s="38">
        <v>31156</v>
      </c>
      <c r="E66" s="91" t="s">
        <v>805</v>
      </c>
      <c r="F66" s="48"/>
      <c r="G66" s="7" t="s">
        <v>19</v>
      </c>
      <c r="H66" s="82"/>
      <c r="I66" s="82"/>
      <c r="J66" s="82"/>
      <c r="K66" s="60">
        <v>150000</v>
      </c>
      <c r="L66" s="48"/>
      <c r="M66" s="82"/>
    </row>
    <row r="67" spans="1:13" s="50" customFormat="1" ht="40.5" x14ac:dyDescent="0.4">
      <c r="A67" s="249">
        <v>59</v>
      </c>
      <c r="B67" s="59" t="s">
        <v>404</v>
      </c>
      <c r="C67" s="6">
        <v>8</v>
      </c>
      <c r="D67" s="38">
        <v>31156</v>
      </c>
      <c r="E67" s="91" t="s">
        <v>805</v>
      </c>
      <c r="F67" s="48"/>
      <c r="G67" s="7" t="s">
        <v>19</v>
      </c>
      <c r="H67" s="82"/>
      <c r="I67" s="82"/>
      <c r="J67" s="82"/>
      <c r="K67" s="60">
        <v>150000</v>
      </c>
      <c r="L67" s="48"/>
      <c r="M67" s="82"/>
    </row>
    <row r="68" spans="1:13" s="70" customFormat="1" ht="40.5" customHeight="1" x14ac:dyDescent="0.45">
      <c r="A68" s="90">
        <v>60</v>
      </c>
      <c r="B68" s="74" t="s">
        <v>543</v>
      </c>
      <c r="C68" s="65">
        <v>9</v>
      </c>
      <c r="D68" s="66">
        <v>31112</v>
      </c>
      <c r="E68" s="64" t="s">
        <v>817</v>
      </c>
      <c r="F68" s="67"/>
      <c r="G68" s="108" t="s">
        <v>19</v>
      </c>
      <c r="H68" s="69"/>
      <c r="I68" s="69"/>
      <c r="J68" s="69"/>
      <c r="K68" s="84">
        <v>500000</v>
      </c>
      <c r="L68" s="75"/>
      <c r="M68" s="85"/>
    </row>
    <row r="69" spans="1:13" s="50" customFormat="1" ht="40.5" x14ac:dyDescent="0.4">
      <c r="A69" s="249">
        <v>61</v>
      </c>
      <c r="B69" s="59" t="s">
        <v>538</v>
      </c>
      <c r="C69" s="6">
        <v>9</v>
      </c>
      <c r="D69" s="38">
        <v>31151</v>
      </c>
      <c r="E69" s="91" t="s">
        <v>805</v>
      </c>
      <c r="F69" s="48"/>
      <c r="G69" s="7" t="s">
        <v>19</v>
      </c>
      <c r="H69" s="82"/>
      <c r="I69" s="82"/>
      <c r="J69" s="82"/>
      <c r="K69" s="60">
        <v>1500000</v>
      </c>
      <c r="L69" s="48"/>
      <c r="M69" s="82"/>
    </row>
    <row r="70" spans="1:13" s="50" customFormat="1" ht="18.75" customHeight="1" x14ac:dyDescent="0.4">
      <c r="A70" s="90">
        <v>62</v>
      </c>
      <c r="B70" s="59" t="s">
        <v>409</v>
      </c>
      <c r="C70" s="6">
        <v>9</v>
      </c>
      <c r="D70" s="38">
        <v>31151</v>
      </c>
      <c r="E70" s="75" t="s">
        <v>817</v>
      </c>
      <c r="F70" s="48"/>
      <c r="G70" s="7" t="s">
        <v>19</v>
      </c>
      <c r="H70" s="82"/>
      <c r="I70" s="82"/>
      <c r="J70" s="82"/>
      <c r="K70" s="60">
        <v>450000</v>
      </c>
      <c r="L70" s="48"/>
      <c r="M70" s="82"/>
    </row>
    <row r="71" spans="1:13" s="50" customFormat="1" ht="20.25" x14ac:dyDescent="0.4">
      <c r="A71" s="249">
        <v>63</v>
      </c>
      <c r="B71" s="59" t="s">
        <v>539</v>
      </c>
      <c r="C71" s="6">
        <v>9</v>
      </c>
      <c r="D71" s="38">
        <v>31112</v>
      </c>
      <c r="E71" s="91" t="s">
        <v>805</v>
      </c>
      <c r="F71" s="48"/>
      <c r="G71" s="7" t="s">
        <v>19</v>
      </c>
      <c r="H71" s="82"/>
      <c r="I71" s="82"/>
      <c r="J71" s="82"/>
      <c r="K71" s="60">
        <v>250000</v>
      </c>
      <c r="L71" s="48"/>
      <c r="M71" s="82"/>
    </row>
    <row r="72" spans="1:13" s="86" customFormat="1" ht="21.75" customHeight="1" x14ac:dyDescent="0.4">
      <c r="A72" s="90">
        <v>64</v>
      </c>
      <c r="B72" s="74" t="s">
        <v>427</v>
      </c>
      <c r="C72" s="73">
        <v>12</v>
      </c>
      <c r="D72" s="64">
        <v>31155</v>
      </c>
      <c r="E72" s="75" t="s">
        <v>817</v>
      </c>
      <c r="F72" s="75"/>
      <c r="G72" s="68" t="s">
        <v>19</v>
      </c>
      <c r="H72" s="85"/>
      <c r="I72" s="85"/>
      <c r="J72" s="85"/>
      <c r="K72" s="84">
        <v>300000</v>
      </c>
      <c r="L72" s="75"/>
      <c r="M72" s="85"/>
    </row>
    <row r="73" spans="1:13" s="50" customFormat="1" ht="21.75" customHeight="1" x14ac:dyDescent="0.4">
      <c r="A73" s="249">
        <v>65</v>
      </c>
      <c r="B73" s="59" t="s">
        <v>428</v>
      </c>
      <c r="C73" s="6">
        <v>12</v>
      </c>
      <c r="D73" s="38">
        <v>31156</v>
      </c>
      <c r="E73" s="75" t="s">
        <v>805</v>
      </c>
      <c r="F73" s="48"/>
      <c r="G73" s="7" t="s">
        <v>19</v>
      </c>
      <c r="H73" s="82"/>
      <c r="I73" s="82"/>
      <c r="J73" s="82"/>
      <c r="K73" s="60">
        <v>300000</v>
      </c>
      <c r="L73" s="48"/>
      <c r="M73" s="82"/>
    </row>
    <row r="74" spans="1:13" s="50" customFormat="1" ht="40.5" x14ac:dyDescent="0.4">
      <c r="A74" s="90">
        <v>66</v>
      </c>
      <c r="B74" s="59" t="s">
        <v>555</v>
      </c>
      <c r="C74" s="6">
        <v>12</v>
      </c>
      <c r="D74" s="38">
        <v>31151</v>
      </c>
      <c r="E74" s="91" t="s">
        <v>805</v>
      </c>
      <c r="F74" s="48"/>
      <c r="G74" s="7" t="s">
        <v>19</v>
      </c>
      <c r="H74" s="82"/>
      <c r="I74" s="82"/>
      <c r="J74" s="82"/>
      <c r="K74" s="60">
        <v>700000</v>
      </c>
      <c r="L74" s="48"/>
      <c r="M74" s="82"/>
    </row>
    <row r="75" spans="1:13" s="50" customFormat="1" ht="20.25" x14ac:dyDescent="0.4">
      <c r="A75" s="249">
        <v>67</v>
      </c>
      <c r="B75" s="59" t="s">
        <v>425</v>
      </c>
      <c r="C75" s="6">
        <v>12</v>
      </c>
      <c r="D75" s="38">
        <v>31159</v>
      </c>
      <c r="E75" s="91" t="s">
        <v>805</v>
      </c>
      <c r="F75" s="48"/>
      <c r="G75" s="7" t="s">
        <v>19</v>
      </c>
      <c r="H75" s="82"/>
      <c r="I75" s="82"/>
      <c r="J75" s="82"/>
      <c r="K75" s="60">
        <v>400000</v>
      </c>
      <c r="L75" s="48"/>
      <c r="M75" s="82"/>
    </row>
    <row r="76" spans="1:13" s="50" customFormat="1" ht="40.5" x14ac:dyDescent="0.4">
      <c r="A76" s="90">
        <v>68</v>
      </c>
      <c r="B76" s="59" t="s">
        <v>552</v>
      </c>
      <c r="C76" s="6">
        <v>12</v>
      </c>
      <c r="D76" s="38">
        <v>31151</v>
      </c>
      <c r="E76" s="91" t="s">
        <v>805</v>
      </c>
      <c r="F76" s="48"/>
      <c r="G76" s="7" t="s">
        <v>19</v>
      </c>
      <c r="H76" s="82"/>
      <c r="I76" s="82"/>
      <c r="J76" s="82"/>
      <c r="K76" s="60">
        <v>500000</v>
      </c>
      <c r="L76" s="48"/>
      <c r="M76" s="82"/>
    </row>
    <row r="77" spans="1:13" s="50" customFormat="1" ht="20.25" x14ac:dyDescent="0.4">
      <c r="A77" s="249">
        <v>69</v>
      </c>
      <c r="B77" s="59" t="s">
        <v>553</v>
      </c>
      <c r="C77" s="6">
        <v>12</v>
      </c>
      <c r="D77" s="38">
        <v>31151</v>
      </c>
      <c r="E77" s="91" t="s">
        <v>805</v>
      </c>
      <c r="F77" s="48"/>
      <c r="G77" s="7" t="s">
        <v>19</v>
      </c>
      <c r="H77" s="82"/>
      <c r="I77" s="82"/>
      <c r="J77" s="82"/>
      <c r="K77" s="60">
        <v>700000</v>
      </c>
      <c r="L77" s="48"/>
      <c r="M77" s="82"/>
    </row>
    <row r="78" spans="1:13" s="50" customFormat="1" ht="40.5" x14ac:dyDescent="0.4">
      <c r="A78" s="90">
        <v>70</v>
      </c>
      <c r="B78" s="59" t="s">
        <v>546</v>
      </c>
      <c r="C78" s="6">
        <v>11</v>
      </c>
      <c r="D78" s="38">
        <v>31151</v>
      </c>
      <c r="E78" s="91" t="s">
        <v>805</v>
      </c>
      <c r="F78" s="48"/>
      <c r="G78" s="7" t="s">
        <v>19</v>
      </c>
      <c r="H78" s="82"/>
      <c r="I78" s="82"/>
      <c r="J78" s="82"/>
      <c r="K78" s="60">
        <v>500000</v>
      </c>
      <c r="L78" s="48"/>
      <c r="M78" s="82"/>
    </row>
    <row r="79" spans="1:13" s="50" customFormat="1" ht="30.75" customHeight="1" x14ac:dyDescent="0.4">
      <c r="A79" s="249">
        <v>71</v>
      </c>
      <c r="B79" s="59" t="s">
        <v>432</v>
      </c>
      <c r="C79" s="6">
        <v>13</v>
      </c>
      <c r="D79" s="38">
        <v>31159</v>
      </c>
      <c r="E79" s="91" t="s">
        <v>805</v>
      </c>
      <c r="F79" s="48"/>
      <c r="G79" s="7" t="s">
        <v>19</v>
      </c>
      <c r="H79" s="82"/>
      <c r="I79" s="82"/>
      <c r="J79" s="82"/>
      <c r="K79" s="60">
        <v>150000</v>
      </c>
      <c r="L79" s="48"/>
      <c r="M79" s="82"/>
    </row>
    <row r="80" spans="1:13" s="50" customFormat="1" ht="40.5" x14ac:dyDescent="0.4">
      <c r="A80" s="90">
        <v>72</v>
      </c>
      <c r="B80" s="59" t="s">
        <v>557</v>
      </c>
      <c r="C80" s="6">
        <v>13</v>
      </c>
      <c r="D80" s="38">
        <v>31156</v>
      </c>
      <c r="E80" s="91" t="s">
        <v>805</v>
      </c>
      <c r="F80" s="48"/>
      <c r="G80" s="7" t="s">
        <v>19</v>
      </c>
      <c r="H80" s="82"/>
      <c r="I80" s="82"/>
      <c r="J80" s="82"/>
      <c r="K80" s="60">
        <v>600000</v>
      </c>
      <c r="L80" s="48"/>
      <c r="M80" s="82"/>
    </row>
    <row r="81" spans="1:13" s="50" customFormat="1" ht="31.5" customHeight="1" x14ac:dyDescent="0.4">
      <c r="A81" s="249">
        <v>73</v>
      </c>
      <c r="B81" s="59" t="s">
        <v>431</v>
      </c>
      <c r="C81" s="6">
        <v>13</v>
      </c>
      <c r="D81" s="38">
        <v>31159</v>
      </c>
      <c r="E81" s="91" t="s">
        <v>817</v>
      </c>
      <c r="F81" s="48"/>
      <c r="G81" s="7" t="s">
        <v>19</v>
      </c>
      <c r="H81" s="82"/>
      <c r="I81" s="82"/>
      <c r="J81" s="82"/>
      <c r="K81" s="60">
        <v>350000</v>
      </c>
      <c r="L81" s="48"/>
      <c r="M81" s="82"/>
    </row>
    <row r="82" spans="1:13" s="50" customFormat="1" ht="28.5" customHeight="1" x14ac:dyDescent="0.4">
      <c r="A82" s="90">
        <v>74</v>
      </c>
      <c r="B82" s="59" t="s">
        <v>437</v>
      </c>
      <c r="C82" s="6">
        <v>13</v>
      </c>
      <c r="D82" s="38">
        <v>31156</v>
      </c>
      <c r="E82" s="91" t="s">
        <v>817</v>
      </c>
      <c r="F82" s="48"/>
      <c r="G82" s="7" t="s">
        <v>19</v>
      </c>
      <c r="H82" s="82"/>
      <c r="I82" s="82"/>
      <c r="J82" s="82"/>
      <c r="K82" s="60">
        <v>150000</v>
      </c>
      <c r="L82" s="48"/>
      <c r="M82" s="82"/>
    </row>
    <row r="83" spans="1:13" s="50" customFormat="1" ht="40.5" x14ac:dyDescent="0.4">
      <c r="A83" s="249">
        <v>75</v>
      </c>
      <c r="B83" s="59" t="s">
        <v>558</v>
      </c>
      <c r="C83" s="6">
        <v>13</v>
      </c>
      <c r="D83" s="38">
        <v>31156</v>
      </c>
      <c r="E83" s="91" t="s">
        <v>817</v>
      </c>
      <c r="F83" s="48"/>
      <c r="G83" s="7" t="s">
        <v>19</v>
      </c>
      <c r="H83" s="82"/>
      <c r="I83" s="82"/>
      <c r="J83" s="82"/>
      <c r="K83" s="60">
        <v>800000</v>
      </c>
      <c r="L83" s="48"/>
      <c r="M83" s="82"/>
    </row>
    <row r="84" spans="1:13" s="50" customFormat="1" ht="20.25" x14ac:dyDescent="0.4">
      <c r="A84" s="90">
        <v>76</v>
      </c>
      <c r="B84" s="59" t="s">
        <v>740</v>
      </c>
      <c r="C84" s="6">
        <v>13</v>
      </c>
      <c r="D84" s="98">
        <v>31151</v>
      </c>
      <c r="E84" s="91" t="s">
        <v>805</v>
      </c>
      <c r="F84" s="48"/>
      <c r="G84" s="7" t="s">
        <v>19</v>
      </c>
      <c r="H84" s="82"/>
      <c r="I84" s="82"/>
      <c r="J84" s="82"/>
      <c r="K84" s="60">
        <v>500000</v>
      </c>
      <c r="L84" s="48"/>
      <c r="M84" s="82"/>
    </row>
    <row r="85" spans="1:13" s="50" customFormat="1" ht="40.5" x14ac:dyDescent="0.4">
      <c r="A85" s="249">
        <v>77</v>
      </c>
      <c r="B85" s="59" t="s">
        <v>446</v>
      </c>
      <c r="C85" s="6">
        <v>14</v>
      </c>
      <c r="D85" s="38">
        <v>31151</v>
      </c>
      <c r="E85" s="91" t="s">
        <v>817</v>
      </c>
      <c r="F85" s="48"/>
      <c r="G85" s="7" t="s">
        <v>19</v>
      </c>
      <c r="H85" s="82"/>
      <c r="I85" s="82"/>
      <c r="J85" s="82"/>
      <c r="K85" s="60">
        <v>300000</v>
      </c>
      <c r="L85" s="48"/>
      <c r="M85" s="82"/>
    </row>
    <row r="86" spans="1:13" s="50" customFormat="1" ht="20.25" x14ac:dyDescent="0.4">
      <c r="A86" s="90">
        <v>78</v>
      </c>
      <c r="B86" s="59" t="s">
        <v>449</v>
      </c>
      <c r="C86" s="6">
        <v>14</v>
      </c>
      <c r="D86" s="38">
        <v>31155</v>
      </c>
      <c r="E86" s="91" t="s">
        <v>817</v>
      </c>
      <c r="F86" s="48"/>
      <c r="G86" s="7" t="s">
        <v>19</v>
      </c>
      <c r="H86" s="82"/>
      <c r="I86" s="82"/>
      <c r="J86" s="82"/>
      <c r="K86" s="60">
        <v>200000</v>
      </c>
      <c r="L86" s="48"/>
      <c r="M86" s="82"/>
    </row>
    <row r="87" spans="1:13" s="50" customFormat="1" ht="40.5" x14ac:dyDescent="0.4">
      <c r="A87" s="249">
        <v>79</v>
      </c>
      <c r="B87" s="59" t="s">
        <v>564</v>
      </c>
      <c r="C87" s="6">
        <v>14</v>
      </c>
      <c r="D87" s="38">
        <v>31151</v>
      </c>
      <c r="E87" s="91" t="s">
        <v>805</v>
      </c>
      <c r="F87" s="48"/>
      <c r="G87" s="7" t="s">
        <v>19</v>
      </c>
      <c r="H87" s="82"/>
      <c r="I87" s="82"/>
      <c r="J87" s="82"/>
      <c r="K87" s="60">
        <v>1500000</v>
      </c>
      <c r="L87" s="48"/>
      <c r="M87" s="82"/>
    </row>
    <row r="88" spans="1:13" s="50" customFormat="1" ht="40.5" x14ac:dyDescent="0.4">
      <c r="A88" s="90">
        <v>80</v>
      </c>
      <c r="B88" s="59" t="s">
        <v>568</v>
      </c>
      <c r="C88" s="6">
        <v>14</v>
      </c>
      <c r="D88" s="38">
        <v>31151</v>
      </c>
      <c r="E88" s="91" t="s">
        <v>805</v>
      </c>
      <c r="F88" s="48"/>
      <c r="G88" s="7" t="s">
        <v>19</v>
      </c>
      <c r="H88" s="82"/>
      <c r="I88" s="82"/>
      <c r="J88" s="82"/>
      <c r="K88" s="60">
        <v>200000</v>
      </c>
      <c r="L88" s="48"/>
      <c r="M88" s="82"/>
    </row>
    <row r="89" spans="1:13" s="50" customFormat="1" ht="32.25" customHeight="1" x14ac:dyDescent="0.4">
      <c r="A89" s="249">
        <v>81</v>
      </c>
      <c r="B89" s="59" t="s">
        <v>570</v>
      </c>
      <c r="C89" s="6">
        <v>14</v>
      </c>
      <c r="D89" s="38">
        <v>31151</v>
      </c>
      <c r="E89" s="91" t="s">
        <v>805</v>
      </c>
      <c r="F89" s="48"/>
      <c r="G89" s="7" t="s">
        <v>19</v>
      </c>
      <c r="H89" s="82"/>
      <c r="I89" s="82"/>
      <c r="J89" s="82"/>
      <c r="K89" s="60">
        <v>150000</v>
      </c>
      <c r="L89" s="48"/>
      <c r="M89" s="82"/>
    </row>
    <row r="90" spans="1:13" s="86" customFormat="1" ht="23.25" customHeight="1" x14ac:dyDescent="0.4">
      <c r="A90" s="90">
        <v>82</v>
      </c>
      <c r="B90" s="74" t="s">
        <v>567</v>
      </c>
      <c r="C90" s="73">
        <v>14</v>
      </c>
      <c r="D90" s="64">
        <v>31155</v>
      </c>
      <c r="E90" s="75" t="s">
        <v>817</v>
      </c>
      <c r="F90" s="75"/>
      <c r="G90" s="68" t="s">
        <v>19</v>
      </c>
      <c r="H90" s="85"/>
      <c r="I90" s="85"/>
      <c r="J90" s="85"/>
      <c r="K90" s="84">
        <v>300000</v>
      </c>
      <c r="L90" s="75"/>
      <c r="M90" s="85"/>
    </row>
    <row r="91" spans="1:13" s="50" customFormat="1" ht="24.75" customHeight="1" x14ac:dyDescent="0.4">
      <c r="A91" s="249">
        <v>83</v>
      </c>
      <c r="B91" s="59" t="s">
        <v>445</v>
      </c>
      <c r="C91" s="6">
        <v>14</v>
      </c>
      <c r="D91" s="38">
        <v>31159</v>
      </c>
      <c r="E91" s="75" t="s">
        <v>805</v>
      </c>
      <c r="F91" s="48"/>
      <c r="G91" s="7" t="s">
        <v>19</v>
      </c>
      <c r="H91" s="82"/>
      <c r="I91" s="82"/>
      <c r="J91" s="82"/>
      <c r="K91" s="60">
        <v>300000</v>
      </c>
      <c r="L91" s="48"/>
      <c r="M91" s="82"/>
    </row>
    <row r="92" spans="1:13" s="50" customFormat="1" ht="20.25" x14ac:dyDescent="0.4">
      <c r="A92" s="90">
        <v>84</v>
      </c>
      <c r="B92" s="59" t="s">
        <v>572</v>
      </c>
      <c r="C92" s="6">
        <v>15</v>
      </c>
      <c r="D92" s="38">
        <v>31151</v>
      </c>
      <c r="E92" s="91" t="s">
        <v>805</v>
      </c>
      <c r="F92" s="48"/>
      <c r="G92" s="7" t="s">
        <v>19</v>
      </c>
      <c r="H92" s="82"/>
      <c r="I92" s="82"/>
      <c r="J92" s="82"/>
      <c r="K92" s="60">
        <v>400000</v>
      </c>
      <c r="L92" s="48"/>
      <c r="M92" s="82"/>
    </row>
    <row r="93" spans="1:13" s="50" customFormat="1" ht="18.75" customHeight="1" x14ac:dyDescent="0.4">
      <c r="A93" s="90">
        <v>86</v>
      </c>
      <c r="B93" s="59" t="s">
        <v>468</v>
      </c>
      <c r="C93" s="6">
        <v>15</v>
      </c>
      <c r="D93" s="38">
        <v>31155</v>
      </c>
      <c r="E93" s="91" t="s">
        <v>805</v>
      </c>
      <c r="F93" s="48"/>
      <c r="G93" s="7" t="s">
        <v>19</v>
      </c>
      <c r="H93" s="82"/>
      <c r="I93" s="82"/>
      <c r="J93" s="82"/>
      <c r="K93" s="60">
        <v>500000</v>
      </c>
      <c r="L93" s="48"/>
      <c r="M93" s="82"/>
    </row>
    <row r="94" spans="1:13" s="50" customFormat="1" ht="20.25" x14ac:dyDescent="0.4">
      <c r="A94" s="249">
        <v>87</v>
      </c>
      <c r="B94" s="59" t="s">
        <v>458</v>
      </c>
      <c r="C94" s="6">
        <v>15</v>
      </c>
      <c r="D94" s="38">
        <v>31151</v>
      </c>
      <c r="E94" s="91" t="s">
        <v>817</v>
      </c>
      <c r="F94" s="48"/>
      <c r="G94" s="7" t="s">
        <v>19</v>
      </c>
      <c r="H94" s="82"/>
      <c r="I94" s="82"/>
      <c r="J94" s="82"/>
      <c r="K94" s="60">
        <v>500000</v>
      </c>
      <c r="L94" s="48"/>
      <c r="M94" s="82"/>
    </row>
    <row r="95" spans="1:13" s="50" customFormat="1" ht="21" customHeight="1" x14ac:dyDescent="0.4">
      <c r="A95" s="90">
        <v>88</v>
      </c>
      <c r="B95" s="59" t="s">
        <v>949</v>
      </c>
      <c r="C95" s="6">
        <v>15</v>
      </c>
      <c r="D95" s="38"/>
      <c r="E95" s="91" t="s">
        <v>817</v>
      </c>
      <c r="F95" s="48"/>
      <c r="G95" s="7" t="s">
        <v>19</v>
      </c>
      <c r="H95" s="82"/>
      <c r="I95" s="82"/>
      <c r="J95" s="82"/>
      <c r="K95" s="60">
        <v>150000</v>
      </c>
      <c r="L95" s="48"/>
      <c r="M95" s="82"/>
    </row>
    <row r="96" spans="1:13" s="94" customFormat="1" ht="36.75" customHeight="1" x14ac:dyDescent="0.4">
      <c r="A96" s="249">
        <v>89</v>
      </c>
      <c r="B96" s="77" t="s">
        <v>964</v>
      </c>
      <c r="C96" s="72" t="s">
        <v>18</v>
      </c>
      <c r="D96" s="90">
        <v>31112</v>
      </c>
      <c r="E96" s="91" t="s">
        <v>817</v>
      </c>
      <c r="F96" s="91"/>
      <c r="G96" s="7" t="s">
        <v>19</v>
      </c>
      <c r="H96" s="95"/>
      <c r="I96" s="95"/>
      <c r="J96" s="95"/>
      <c r="K96" s="93">
        <v>5500000</v>
      </c>
      <c r="L96" s="75"/>
      <c r="M96" s="92"/>
    </row>
    <row r="97" spans="1:13" s="50" customFormat="1" ht="26.25" customHeight="1" x14ac:dyDescent="0.4">
      <c r="A97" s="90">
        <v>90</v>
      </c>
      <c r="B97" s="59" t="s">
        <v>986</v>
      </c>
      <c r="C97" s="7" t="s">
        <v>18</v>
      </c>
      <c r="D97" s="249">
        <v>31121</v>
      </c>
      <c r="E97" s="91" t="s">
        <v>817</v>
      </c>
      <c r="F97" s="48"/>
      <c r="G97" s="7" t="s">
        <v>19</v>
      </c>
      <c r="H97" s="63"/>
      <c r="I97" s="63"/>
      <c r="J97" s="63"/>
      <c r="K97" s="60">
        <v>4000000</v>
      </c>
      <c r="L97" s="75"/>
      <c r="M97" s="82"/>
    </row>
    <row r="98" spans="1:13" s="50" customFormat="1" ht="26.25" customHeight="1" x14ac:dyDescent="0.4">
      <c r="A98" s="249">
        <v>91</v>
      </c>
      <c r="B98" s="59" t="s">
        <v>809</v>
      </c>
      <c r="C98" s="7" t="s">
        <v>18</v>
      </c>
      <c r="D98" s="240">
        <v>31159</v>
      </c>
      <c r="E98" s="91" t="s">
        <v>810</v>
      </c>
      <c r="F98" s="48"/>
      <c r="G98" s="7" t="s">
        <v>19</v>
      </c>
      <c r="H98" s="63"/>
      <c r="I98" s="63"/>
      <c r="J98" s="63"/>
      <c r="K98" s="60">
        <v>5110000</v>
      </c>
      <c r="L98" s="75"/>
      <c r="M98" s="82"/>
    </row>
    <row r="99" spans="1:13" s="50" customFormat="1" ht="26.25" customHeight="1" x14ac:dyDescent="0.4">
      <c r="A99" s="90">
        <v>92</v>
      </c>
      <c r="B99" s="59" t="s">
        <v>967</v>
      </c>
      <c r="C99" s="7" t="s">
        <v>18</v>
      </c>
      <c r="D99" s="248">
        <v>31159</v>
      </c>
      <c r="E99" s="91" t="s">
        <v>810</v>
      </c>
      <c r="F99" s="48"/>
      <c r="G99" s="7" t="s">
        <v>19</v>
      </c>
      <c r="H99" s="63"/>
      <c r="I99" s="63"/>
      <c r="J99" s="63"/>
      <c r="K99" s="60">
        <v>2000000</v>
      </c>
      <c r="L99" s="75"/>
      <c r="M99" s="82"/>
    </row>
    <row r="100" spans="1:13" s="50" customFormat="1" ht="39" customHeight="1" x14ac:dyDescent="0.4">
      <c r="A100" s="249">
        <v>93</v>
      </c>
      <c r="B100" s="59" t="s">
        <v>968</v>
      </c>
      <c r="C100" s="7" t="s">
        <v>18</v>
      </c>
      <c r="D100" s="248"/>
      <c r="E100" s="91" t="s">
        <v>810</v>
      </c>
      <c r="F100" s="48"/>
      <c r="G100" s="7" t="s">
        <v>19</v>
      </c>
      <c r="H100" s="63"/>
      <c r="I100" s="63"/>
      <c r="J100" s="63"/>
      <c r="K100" s="60">
        <v>500000</v>
      </c>
      <c r="L100" s="75"/>
      <c r="M100" s="82"/>
    </row>
    <row r="101" spans="1:13" s="50" customFormat="1" ht="39" customHeight="1" x14ac:dyDescent="0.4">
      <c r="A101" s="90">
        <v>94</v>
      </c>
      <c r="B101" s="59" t="s">
        <v>971</v>
      </c>
      <c r="C101" s="7" t="s">
        <v>970</v>
      </c>
      <c r="D101" s="248">
        <v>31151</v>
      </c>
      <c r="E101" s="91" t="s">
        <v>810</v>
      </c>
      <c r="F101" s="48"/>
      <c r="G101" s="7" t="s">
        <v>19</v>
      </c>
      <c r="H101" s="63"/>
      <c r="I101" s="63"/>
      <c r="J101" s="63"/>
      <c r="K101" s="60">
        <v>150000</v>
      </c>
      <c r="L101" s="48"/>
      <c r="M101" s="82"/>
    </row>
    <row r="102" spans="1:13" s="50" customFormat="1" ht="26.25" customHeight="1" x14ac:dyDescent="0.4">
      <c r="A102" s="249">
        <v>95</v>
      </c>
      <c r="B102" s="59" t="s">
        <v>979</v>
      </c>
      <c r="C102" s="7" t="s">
        <v>18</v>
      </c>
      <c r="D102" s="38">
        <v>31153</v>
      </c>
      <c r="E102" s="91" t="s">
        <v>810</v>
      </c>
      <c r="F102" s="48"/>
      <c r="G102" s="7" t="s">
        <v>19</v>
      </c>
      <c r="H102" s="63"/>
      <c r="I102" s="63"/>
      <c r="J102" s="63"/>
      <c r="K102" s="60">
        <v>2000000</v>
      </c>
      <c r="L102" s="48"/>
      <c r="M102" s="82"/>
    </row>
    <row r="103" spans="1:13" s="50" customFormat="1" ht="26.25" customHeight="1" x14ac:dyDescent="0.4">
      <c r="A103" s="90">
        <v>96</v>
      </c>
      <c r="B103" s="59" t="s">
        <v>481</v>
      </c>
      <c r="C103" s="7" t="s">
        <v>18</v>
      </c>
      <c r="D103" s="38"/>
      <c r="E103" s="91" t="s">
        <v>810</v>
      </c>
      <c r="F103" s="48"/>
      <c r="G103" s="7" t="s">
        <v>19</v>
      </c>
      <c r="H103" s="63"/>
      <c r="I103" s="63"/>
      <c r="J103" s="63"/>
      <c r="K103" s="60">
        <v>1000000</v>
      </c>
      <c r="L103" s="48"/>
      <c r="M103" s="82"/>
    </row>
    <row r="104" spans="1:13" s="50" customFormat="1" ht="26.25" customHeight="1" x14ac:dyDescent="0.4">
      <c r="A104" s="249">
        <v>97</v>
      </c>
      <c r="B104" s="59" t="s">
        <v>338</v>
      </c>
      <c r="C104" s="7" t="s">
        <v>18</v>
      </c>
      <c r="D104" s="38"/>
      <c r="E104" s="91" t="s">
        <v>810</v>
      </c>
      <c r="F104" s="48"/>
      <c r="G104" s="7" t="s">
        <v>19</v>
      </c>
      <c r="H104" s="63"/>
      <c r="I104" s="63"/>
      <c r="J104" s="63"/>
      <c r="K104" s="60">
        <v>300000</v>
      </c>
      <c r="L104" s="48"/>
      <c r="M104" s="82"/>
    </row>
    <row r="105" spans="1:13" s="50" customFormat="1" ht="40.5" customHeight="1" x14ac:dyDescent="0.4">
      <c r="A105" s="90">
        <v>98</v>
      </c>
      <c r="B105" s="59" t="s">
        <v>339</v>
      </c>
      <c r="C105" s="7" t="s">
        <v>18</v>
      </c>
      <c r="D105" s="38">
        <v>31112</v>
      </c>
      <c r="E105" s="91" t="s">
        <v>810</v>
      </c>
      <c r="F105" s="48"/>
      <c r="G105" s="7" t="s">
        <v>19</v>
      </c>
      <c r="H105" s="63"/>
      <c r="I105" s="63"/>
      <c r="J105" s="63"/>
      <c r="K105" s="60">
        <v>450000</v>
      </c>
      <c r="L105" s="48"/>
      <c r="M105" s="82"/>
    </row>
    <row r="106" spans="1:13" s="50" customFormat="1" ht="35.25" customHeight="1" x14ac:dyDescent="0.4">
      <c r="A106" s="249">
        <v>99</v>
      </c>
      <c r="B106" s="59" t="s">
        <v>484</v>
      </c>
      <c r="C106" s="7" t="s">
        <v>18</v>
      </c>
      <c r="D106" s="38">
        <v>31159</v>
      </c>
      <c r="E106" s="91" t="s">
        <v>810</v>
      </c>
      <c r="F106" s="48"/>
      <c r="G106" s="7" t="s">
        <v>19</v>
      </c>
      <c r="H106" s="63"/>
      <c r="I106" s="63"/>
      <c r="J106" s="63"/>
      <c r="K106" s="60">
        <v>200000</v>
      </c>
      <c r="L106" s="48"/>
      <c r="M106" s="82"/>
    </row>
    <row r="107" spans="1:13" s="50" customFormat="1" ht="40.5" x14ac:dyDescent="0.4">
      <c r="A107" s="90">
        <v>100</v>
      </c>
      <c r="B107" s="59" t="s">
        <v>486</v>
      </c>
      <c r="C107" s="6">
        <v>1</v>
      </c>
      <c r="D107" s="38">
        <v>31154</v>
      </c>
      <c r="E107" s="91" t="s">
        <v>810</v>
      </c>
      <c r="F107" s="48"/>
      <c r="G107" s="7" t="s">
        <v>19</v>
      </c>
      <c r="H107" s="82"/>
      <c r="I107" s="82"/>
      <c r="J107" s="82"/>
      <c r="K107" s="60">
        <v>800000</v>
      </c>
      <c r="L107" s="48"/>
      <c r="M107" s="82"/>
    </row>
    <row r="108" spans="1:13" s="50" customFormat="1" ht="20.25" x14ac:dyDescent="0.4">
      <c r="A108" s="249">
        <v>101</v>
      </c>
      <c r="B108" s="59" t="s">
        <v>345</v>
      </c>
      <c r="C108" s="6">
        <v>1</v>
      </c>
      <c r="D108" s="38">
        <v>31156</v>
      </c>
      <c r="E108" s="91" t="s">
        <v>810</v>
      </c>
      <c r="F108" s="48"/>
      <c r="G108" s="7" t="s">
        <v>19</v>
      </c>
      <c r="H108" s="82"/>
      <c r="I108" s="82"/>
      <c r="J108" s="82"/>
      <c r="K108" s="60">
        <v>400000</v>
      </c>
      <c r="L108" s="48"/>
      <c r="M108" s="82"/>
    </row>
    <row r="109" spans="1:13" s="50" customFormat="1" ht="40.5" x14ac:dyDescent="0.4">
      <c r="A109" s="90">
        <v>102</v>
      </c>
      <c r="B109" s="59" t="s">
        <v>349</v>
      </c>
      <c r="C109" s="6">
        <v>1</v>
      </c>
      <c r="D109" s="38">
        <v>31151</v>
      </c>
      <c r="E109" s="91" t="s">
        <v>810</v>
      </c>
      <c r="F109" s="48"/>
      <c r="G109" s="7" t="s">
        <v>19</v>
      </c>
      <c r="H109" s="82"/>
      <c r="I109" s="82"/>
      <c r="J109" s="82"/>
      <c r="K109" s="60">
        <v>400000</v>
      </c>
      <c r="L109" s="48"/>
      <c r="M109" s="82"/>
    </row>
    <row r="110" spans="1:13" s="50" customFormat="1" ht="40.5" x14ac:dyDescent="0.4">
      <c r="A110" s="249">
        <v>103</v>
      </c>
      <c r="B110" s="59" t="s">
        <v>494</v>
      </c>
      <c r="C110" s="6">
        <v>1</v>
      </c>
      <c r="D110" s="38">
        <v>31151</v>
      </c>
      <c r="E110" s="91" t="s">
        <v>810</v>
      </c>
      <c r="F110" s="48"/>
      <c r="G110" s="7" t="s">
        <v>19</v>
      </c>
      <c r="H110" s="82"/>
      <c r="I110" s="82"/>
      <c r="J110" s="82"/>
      <c r="K110" s="60">
        <v>400000</v>
      </c>
      <c r="L110" s="48"/>
      <c r="M110" s="82"/>
    </row>
    <row r="111" spans="1:13" s="50" customFormat="1" ht="20.25" x14ac:dyDescent="0.4">
      <c r="A111" s="90">
        <v>104</v>
      </c>
      <c r="B111" s="59" t="s">
        <v>940</v>
      </c>
      <c r="C111" s="6">
        <v>2</v>
      </c>
      <c r="D111" s="38">
        <v>31159</v>
      </c>
      <c r="E111" s="91" t="s">
        <v>810</v>
      </c>
      <c r="F111" s="48"/>
      <c r="G111" s="7" t="s">
        <v>19</v>
      </c>
      <c r="H111" s="82"/>
      <c r="I111" s="82"/>
      <c r="J111" s="82"/>
      <c r="K111" s="60">
        <v>800000</v>
      </c>
      <c r="L111" s="48"/>
      <c r="M111" s="82"/>
    </row>
    <row r="112" spans="1:13" s="50" customFormat="1" ht="40.5" x14ac:dyDescent="0.4">
      <c r="A112" s="249">
        <v>105</v>
      </c>
      <c r="B112" s="59" t="s">
        <v>941</v>
      </c>
      <c r="C112" s="6"/>
      <c r="D112" s="222">
        <v>31159</v>
      </c>
      <c r="E112" s="91" t="s">
        <v>943</v>
      </c>
      <c r="F112" s="48"/>
      <c r="G112" s="7" t="s">
        <v>19</v>
      </c>
      <c r="H112" s="82"/>
      <c r="I112" s="82"/>
      <c r="J112" s="82"/>
      <c r="K112" s="60">
        <v>500000</v>
      </c>
      <c r="L112" s="48"/>
      <c r="M112" s="82"/>
    </row>
    <row r="113" spans="1:15" s="50" customFormat="1" ht="40.5" x14ac:dyDescent="0.4">
      <c r="A113" s="90">
        <v>106</v>
      </c>
      <c r="B113" s="59" t="s">
        <v>358</v>
      </c>
      <c r="C113" s="6">
        <v>2</v>
      </c>
      <c r="D113" s="38">
        <v>31151</v>
      </c>
      <c r="E113" s="91" t="s">
        <v>810</v>
      </c>
      <c r="F113" s="48"/>
      <c r="G113" s="7" t="s">
        <v>19</v>
      </c>
      <c r="H113" s="82"/>
      <c r="I113" s="82"/>
      <c r="J113" s="82"/>
      <c r="K113" s="60">
        <v>100000</v>
      </c>
      <c r="L113" s="48"/>
      <c r="M113" s="82"/>
    </row>
    <row r="114" spans="1:15" s="50" customFormat="1" ht="20.25" x14ac:dyDescent="0.4">
      <c r="A114" s="249">
        <v>107</v>
      </c>
      <c r="B114" s="59" t="s">
        <v>511</v>
      </c>
      <c r="C114" s="6">
        <v>3</v>
      </c>
      <c r="D114" s="38">
        <v>31151</v>
      </c>
      <c r="E114" s="91" t="s">
        <v>812</v>
      </c>
      <c r="F114" s="48"/>
      <c r="G114" s="7" t="s">
        <v>19</v>
      </c>
      <c r="H114" s="82"/>
      <c r="I114" s="82"/>
      <c r="J114" s="82"/>
      <c r="K114" s="60">
        <v>100000</v>
      </c>
      <c r="L114" s="48"/>
      <c r="M114" s="82"/>
    </row>
    <row r="115" spans="1:15" s="50" customFormat="1" ht="40.5" x14ac:dyDescent="0.4">
      <c r="A115" s="90">
        <v>108</v>
      </c>
      <c r="B115" s="59" t="s">
        <v>371</v>
      </c>
      <c r="C115" s="6">
        <v>3</v>
      </c>
      <c r="D115" s="38">
        <v>31155</v>
      </c>
      <c r="E115" s="91" t="s">
        <v>812</v>
      </c>
      <c r="F115" s="48"/>
      <c r="G115" s="7" t="s">
        <v>19</v>
      </c>
      <c r="H115" s="82"/>
      <c r="I115" s="82"/>
      <c r="J115" s="82"/>
      <c r="K115" s="60">
        <v>250000</v>
      </c>
      <c r="L115" s="48"/>
      <c r="M115" s="82"/>
      <c r="N115" s="330" t="e">
        <f>K102+K103+K104+#REF!+K105+K106+K107+K108+K109+K110+K111+K113+K124+K216+K217+K218+K219+K114+K115</f>
        <v>#REF!</v>
      </c>
      <c r="O115" s="331"/>
    </row>
    <row r="116" spans="1:15" s="50" customFormat="1" ht="20.25" customHeight="1" x14ac:dyDescent="0.4">
      <c r="A116" s="249">
        <v>109</v>
      </c>
      <c r="B116" s="59" t="s">
        <v>426</v>
      </c>
      <c r="C116" s="6">
        <v>12</v>
      </c>
      <c r="D116" s="38">
        <v>31159</v>
      </c>
      <c r="E116" s="64" t="s">
        <v>891</v>
      </c>
      <c r="F116" s="48"/>
      <c r="G116" s="109" t="s">
        <v>19</v>
      </c>
      <c r="H116" s="82"/>
      <c r="I116" s="82"/>
      <c r="J116" s="82"/>
      <c r="K116" s="60">
        <v>100000</v>
      </c>
      <c r="L116" s="48"/>
      <c r="M116" s="82"/>
    </row>
    <row r="117" spans="1:15" s="50" customFormat="1" ht="20.25" customHeight="1" x14ac:dyDescent="0.4">
      <c r="A117" s="90">
        <v>110</v>
      </c>
      <c r="B117" s="59" t="s">
        <v>429</v>
      </c>
      <c r="C117" s="6">
        <v>13</v>
      </c>
      <c r="D117" s="38">
        <v>31155</v>
      </c>
      <c r="E117" s="64" t="s">
        <v>891</v>
      </c>
      <c r="F117" s="48"/>
      <c r="G117" s="109" t="s">
        <v>19</v>
      </c>
      <c r="H117" s="82"/>
      <c r="I117" s="82"/>
      <c r="J117" s="82"/>
      <c r="K117" s="60">
        <v>250000</v>
      </c>
      <c r="L117" s="48"/>
      <c r="M117" s="82"/>
    </row>
    <row r="118" spans="1:15" s="50" customFormat="1" ht="20.25" customHeight="1" x14ac:dyDescent="0.4">
      <c r="A118" s="249">
        <v>111</v>
      </c>
      <c r="B118" s="59" t="s">
        <v>433</v>
      </c>
      <c r="C118" s="6">
        <v>13</v>
      </c>
      <c r="D118" s="38">
        <v>31159</v>
      </c>
      <c r="E118" s="64" t="s">
        <v>891</v>
      </c>
      <c r="F118" s="48"/>
      <c r="G118" s="109" t="s">
        <v>19</v>
      </c>
      <c r="H118" s="82"/>
      <c r="I118" s="82"/>
      <c r="J118" s="82"/>
      <c r="K118" s="60">
        <v>300000</v>
      </c>
      <c r="L118" s="48"/>
      <c r="M118" s="82"/>
    </row>
    <row r="119" spans="1:15" s="50" customFormat="1" ht="20.25" customHeight="1" x14ac:dyDescent="0.4">
      <c r="A119" s="90">
        <v>112</v>
      </c>
      <c r="B119" s="59" t="s">
        <v>447</v>
      </c>
      <c r="C119" s="6">
        <v>14</v>
      </c>
      <c r="D119" s="38">
        <v>31151</v>
      </c>
      <c r="E119" s="64" t="s">
        <v>891</v>
      </c>
      <c r="F119" s="48"/>
      <c r="G119" s="109" t="s">
        <v>19</v>
      </c>
      <c r="H119" s="82"/>
      <c r="I119" s="82"/>
      <c r="J119" s="82"/>
      <c r="K119" s="60">
        <v>400000</v>
      </c>
      <c r="L119" s="48"/>
      <c r="M119" s="82"/>
    </row>
    <row r="120" spans="1:15" s="50" customFormat="1" ht="20.25" customHeight="1" x14ac:dyDescent="0.4">
      <c r="A120" s="249">
        <v>113</v>
      </c>
      <c r="B120" s="59" t="s">
        <v>459</v>
      </c>
      <c r="C120" s="6">
        <v>15</v>
      </c>
      <c r="D120" s="38">
        <v>31151</v>
      </c>
      <c r="E120" s="64" t="s">
        <v>891</v>
      </c>
      <c r="F120" s="48"/>
      <c r="G120" s="109" t="s">
        <v>19</v>
      </c>
      <c r="H120" s="82"/>
      <c r="I120" s="82"/>
      <c r="J120" s="82"/>
      <c r="K120" s="60">
        <v>300000</v>
      </c>
      <c r="L120" s="48"/>
      <c r="M120" s="82"/>
    </row>
    <row r="121" spans="1:15" s="70" customFormat="1" ht="39.75" customHeight="1" x14ac:dyDescent="0.45">
      <c r="A121" s="90">
        <v>114</v>
      </c>
      <c r="B121" s="74" t="s">
        <v>575</v>
      </c>
      <c r="C121" s="65">
        <v>15</v>
      </c>
      <c r="D121" s="66">
        <v>31151</v>
      </c>
      <c r="E121" s="64" t="s">
        <v>810</v>
      </c>
      <c r="F121" s="67"/>
      <c r="G121" s="108" t="s">
        <v>19</v>
      </c>
      <c r="H121" s="69"/>
      <c r="I121" s="69"/>
      <c r="J121" s="69"/>
      <c r="K121" s="84">
        <v>500000</v>
      </c>
      <c r="L121" s="75"/>
      <c r="M121" s="85"/>
    </row>
    <row r="122" spans="1:15" s="94" customFormat="1" ht="26.25" customHeight="1" x14ac:dyDescent="0.4">
      <c r="A122" s="249">
        <v>115</v>
      </c>
      <c r="B122" s="77" t="s">
        <v>476</v>
      </c>
      <c r="C122" s="72" t="s">
        <v>18</v>
      </c>
      <c r="D122" s="90">
        <v>31159</v>
      </c>
      <c r="E122" s="91" t="s">
        <v>810</v>
      </c>
      <c r="F122" s="91"/>
      <c r="G122" s="7" t="s">
        <v>19</v>
      </c>
      <c r="H122" s="95"/>
      <c r="I122" s="95"/>
      <c r="J122" s="95"/>
      <c r="K122" s="93">
        <v>2000000</v>
      </c>
      <c r="L122" s="91"/>
      <c r="M122" s="92"/>
    </row>
    <row r="123" spans="1:15" s="50" customFormat="1" ht="40.5" x14ac:dyDescent="0.4">
      <c r="A123" s="90">
        <v>116</v>
      </c>
      <c r="B123" s="59" t="s">
        <v>500</v>
      </c>
      <c r="C123" s="6">
        <v>2</v>
      </c>
      <c r="D123" s="240">
        <v>29156</v>
      </c>
      <c r="E123" s="91" t="s">
        <v>810</v>
      </c>
      <c r="F123" s="48"/>
      <c r="G123" s="7" t="s">
        <v>19</v>
      </c>
      <c r="H123" s="82"/>
      <c r="I123" s="82"/>
      <c r="J123" s="82"/>
      <c r="K123" s="60">
        <v>100000</v>
      </c>
      <c r="L123" s="75"/>
      <c r="M123" s="82"/>
    </row>
    <row r="124" spans="1:15" s="50" customFormat="1" ht="40.5" x14ac:dyDescent="0.4">
      <c r="A124" s="249">
        <v>117</v>
      </c>
      <c r="B124" s="59" t="s">
        <v>360</v>
      </c>
      <c r="C124" s="6">
        <v>3</v>
      </c>
      <c r="D124" s="38">
        <v>31151</v>
      </c>
      <c r="E124" s="91" t="s">
        <v>813</v>
      </c>
      <c r="F124" s="48"/>
      <c r="G124" s="7" t="s">
        <v>19</v>
      </c>
      <c r="H124" s="82"/>
      <c r="I124" s="82"/>
      <c r="J124" s="82"/>
      <c r="K124" s="60">
        <v>800000</v>
      </c>
      <c r="L124" s="38"/>
      <c r="M124" s="82"/>
    </row>
    <row r="125" spans="1:15" s="50" customFormat="1" ht="40.5" x14ac:dyDescent="0.4">
      <c r="A125" s="90">
        <v>118</v>
      </c>
      <c r="B125" s="59" t="s">
        <v>373</v>
      </c>
      <c r="C125" s="6">
        <v>4</v>
      </c>
      <c r="D125" s="38">
        <v>31151</v>
      </c>
      <c r="E125" s="91" t="s">
        <v>813</v>
      </c>
      <c r="F125" s="48"/>
      <c r="G125" s="7" t="s">
        <v>19</v>
      </c>
      <c r="H125" s="82"/>
      <c r="I125" s="82"/>
      <c r="J125" s="82"/>
      <c r="K125" s="60">
        <v>400000</v>
      </c>
      <c r="L125" s="48"/>
      <c r="M125" s="82"/>
    </row>
    <row r="126" spans="1:15" s="50" customFormat="1" ht="20.25" x14ac:dyDescent="0.4">
      <c r="A126" s="249">
        <v>119</v>
      </c>
      <c r="B126" s="59" t="s">
        <v>374</v>
      </c>
      <c r="C126" s="6">
        <v>4</v>
      </c>
      <c r="D126" s="38">
        <v>31159</v>
      </c>
      <c r="E126" s="91" t="s">
        <v>813</v>
      </c>
      <c r="F126" s="48"/>
      <c r="G126" s="7" t="s">
        <v>19</v>
      </c>
      <c r="H126" s="82"/>
      <c r="I126" s="82"/>
      <c r="J126" s="82"/>
      <c r="K126" s="60">
        <v>600000</v>
      </c>
      <c r="L126" s="91"/>
      <c r="M126" s="92"/>
    </row>
    <row r="127" spans="1:15" s="50" customFormat="1" ht="40.5" x14ac:dyDescent="0.4">
      <c r="A127" s="90">
        <v>120</v>
      </c>
      <c r="B127" s="59" t="s">
        <v>654</v>
      </c>
      <c r="C127" s="6">
        <v>4</v>
      </c>
      <c r="D127" s="38">
        <v>31151</v>
      </c>
      <c r="E127" s="91" t="s">
        <v>813</v>
      </c>
      <c r="F127" s="48"/>
      <c r="G127" s="7" t="s">
        <v>19</v>
      </c>
      <c r="H127" s="82"/>
      <c r="I127" s="82"/>
      <c r="J127" s="82"/>
      <c r="K127" s="60">
        <v>100000</v>
      </c>
      <c r="L127" s="91"/>
      <c r="M127" s="92"/>
      <c r="O127" s="131">
        <f>K17+K18+K30+K31+K34+K36+K246+K39+K40+K19+K20+K21+K22+K23+K42+K43+K44+K45+K46+K212+K47+K215+K48+K49+K50</f>
        <v>65450000</v>
      </c>
    </row>
    <row r="128" spans="1:15" s="94" customFormat="1" ht="36.75" customHeight="1" x14ac:dyDescent="0.4">
      <c r="A128" s="249">
        <v>121</v>
      </c>
      <c r="B128" s="77" t="s">
        <v>475</v>
      </c>
      <c r="C128" s="72" t="s">
        <v>18</v>
      </c>
      <c r="D128" s="90">
        <v>31112</v>
      </c>
      <c r="E128" s="91" t="s">
        <v>741</v>
      </c>
      <c r="F128" s="91"/>
      <c r="G128" s="7" t="s">
        <v>19</v>
      </c>
      <c r="H128" s="95"/>
      <c r="I128" s="95"/>
      <c r="J128" s="95"/>
      <c r="K128" s="93">
        <v>10000000</v>
      </c>
      <c r="L128" s="91"/>
      <c r="M128" s="92"/>
    </row>
    <row r="129" spans="1:13" s="50" customFormat="1" ht="26.25" customHeight="1" x14ac:dyDescent="0.4">
      <c r="A129" s="90">
        <v>122</v>
      </c>
      <c r="B129" s="59" t="s">
        <v>333</v>
      </c>
      <c r="C129" s="7" t="s">
        <v>18</v>
      </c>
      <c r="D129" s="38">
        <v>31121</v>
      </c>
      <c r="E129" s="91" t="s">
        <v>741</v>
      </c>
      <c r="F129" s="48"/>
      <c r="G129" s="7" t="s">
        <v>19</v>
      </c>
      <c r="H129" s="63"/>
      <c r="I129" s="63"/>
      <c r="J129" s="63"/>
      <c r="K129" s="60">
        <v>4000000</v>
      </c>
      <c r="L129" s="91"/>
      <c r="M129" s="92"/>
    </row>
    <row r="130" spans="1:13" s="50" customFormat="1" ht="37.5" customHeight="1" x14ac:dyDescent="0.4">
      <c r="A130" s="249">
        <v>123</v>
      </c>
      <c r="B130" s="59" t="s">
        <v>478</v>
      </c>
      <c r="C130" s="7" t="s">
        <v>18</v>
      </c>
      <c r="D130" s="38">
        <v>31156</v>
      </c>
      <c r="E130" s="91" t="s">
        <v>741</v>
      </c>
      <c r="F130" s="48"/>
      <c r="G130" s="7" t="s">
        <v>19</v>
      </c>
      <c r="H130" s="63"/>
      <c r="I130" s="63"/>
      <c r="J130" s="63"/>
      <c r="K130" s="60">
        <v>1500000</v>
      </c>
      <c r="L130" s="91"/>
      <c r="M130" s="92"/>
    </row>
    <row r="131" spans="1:13" s="50" customFormat="1" ht="26.25" customHeight="1" x14ac:dyDescent="0.4">
      <c r="A131" s="90">
        <v>124</v>
      </c>
      <c r="B131" s="59" t="s">
        <v>480</v>
      </c>
      <c r="C131" s="7" t="s">
        <v>18</v>
      </c>
      <c r="D131" s="38">
        <v>31159</v>
      </c>
      <c r="E131" s="91" t="s">
        <v>741</v>
      </c>
      <c r="F131" s="48"/>
      <c r="G131" s="7" t="s">
        <v>19</v>
      </c>
      <c r="H131" s="63"/>
      <c r="I131" s="63"/>
      <c r="J131" s="63"/>
      <c r="K131" s="60">
        <v>1500000</v>
      </c>
      <c r="L131" s="91"/>
      <c r="M131" s="92"/>
    </row>
    <row r="132" spans="1:13" s="50" customFormat="1" ht="53.25" customHeight="1" x14ac:dyDescent="0.4">
      <c r="A132" s="249">
        <v>125</v>
      </c>
      <c r="B132" s="77" t="s">
        <v>726</v>
      </c>
      <c r="C132" s="72" t="s">
        <v>18</v>
      </c>
      <c r="D132" s="90">
        <v>22522</v>
      </c>
      <c r="E132" s="91" t="s">
        <v>741</v>
      </c>
      <c r="F132" s="91"/>
      <c r="G132" s="7" t="s">
        <v>19</v>
      </c>
      <c r="H132" s="95"/>
      <c r="I132" s="95"/>
      <c r="J132" s="95"/>
      <c r="K132" s="93">
        <v>2300000</v>
      </c>
      <c r="L132" s="91"/>
      <c r="M132" s="92"/>
    </row>
    <row r="133" spans="1:13" s="50" customFormat="1" ht="40.5" x14ac:dyDescent="0.4">
      <c r="A133" s="90">
        <v>126</v>
      </c>
      <c r="B133" s="59" t="s">
        <v>961</v>
      </c>
      <c r="C133" s="6">
        <v>2</v>
      </c>
      <c r="D133" s="222">
        <v>31151</v>
      </c>
      <c r="E133" s="91" t="s">
        <v>741</v>
      </c>
      <c r="F133" s="48"/>
      <c r="G133" s="7" t="s">
        <v>19</v>
      </c>
      <c r="H133" s="82"/>
      <c r="I133" s="82"/>
      <c r="J133" s="82"/>
      <c r="K133" s="60">
        <v>800000</v>
      </c>
      <c r="L133" s="91"/>
      <c r="M133" s="92"/>
    </row>
    <row r="134" spans="1:13" s="50" customFormat="1" ht="40.5" x14ac:dyDescent="0.4">
      <c r="A134" s="249">
        <v>127</v>
      </c>
      <c r="B134" s="59" t="s">
        <v>969</v>
      </c>
      <c r="C134" s="6" t="s">
        <v>970</v>
      </c>
      <c r="D134" s="38">
        <v>31151</v>
      </c>
      <c r="E134" s="91" t="s">
        <v>741</v>
      </c>
      <c r="F134" s="48"/>
      <c r="G134" s="7" t="s">
        <v>19</v>
      </c>
      <c r="H134" s="82"/>
      <c r="I134" s="82"/>
      <c r="J134" s="82"/>
      <c r="K134" s="60">
        <v>950000</v>
      </c>
      <c r="L134" s="91"/>
      <c r="M134" s="92"/>
    </row>
    <row r="135" spans="1:13" s="37" customFormat="1" ht="28.5" customHeight="1" x14ac:dyDescent="0.45">
      <c r="A135" s="90">
        <v>128</v>
      </c>
      <c r="B135" s="59" t="s">
        <v>366</v>
      </c>
      <c r="C135" s="6">
        <v>3</v>
      </c>
      <c r="D135" s="62">
        <v>31151</v>
      </c>
      <c r="E135" s="64" t="s">
        <v>741</v>
      </c>
      <c r="F135" s="41"/>
      <c r="G135" s="109" t="s">
        <v>19</v>
      </c>
      <c r="H135" s="53"/>
      <c r="I135" s="53"/>
      <c r="J135" s="53"/>
      <c r="K135" s="60">
        <v>400000</v>
      </c>
      <c r="L135" s="91"/>
      <c r="M135" s="92"/>
    </row>
    <row r="136" spans="1:13" s="86" customFormat="1" ht="34.5" customHeight="1" x14ac:dyDescent="0.4">
      <c r="A136" s="249">
        <v>129</v>
      </c>
      <c r="B136" s="74" t="s">
        <v>361</v>
      </c>
      <c r="C136" s="73">
        <v>3</v>
      </c>
      <c r="D136" s="64">
        <v>31151</v>
      </c>
      <c r="E136" s="75" t="s">
        <v>741</v>
      </c>
      <c r="F136" s="75"/>
      <c r="G136" s="68" t="s">
        <v>19</v>
      </c>
      <c r="H136" s="85"/>
      <c r="I136" s="85"/>
      <c r="J136" s="85"/>
      <c r="K136" s="84">
        <v>100000</v>
      </c>
      <c r="L136" s="90"/>
      <c r="M136" s="92"/>
    </row>
    <row r="137" spans="1:13" s="50" customFormat="1" ht="20.25" customHeight="1" x14ac:dyDescent="0.4">
      <c r="A137" s="90">
        <v>130</v>
      </c>
      <c r="B137" s="59" t="s">
        <v>375</v>
      </c>
      <c r="C137" s="6">
        <v>4</v>
      </c>
      <c r="D137" s="38">
        <v>31159</v>
      </c>
      <c r="E137" s="64" t="s">
        <v>741</v>
      </c>
      <c r="F137" s="48"/>
      <c r="G137" s="109" t="s">
        <v>19</v>
      </c>
      <c r="H137" s="82"/>
      <c r="I137" s="82"/>
      <c r="J137" s="82"/>
      <c r="K137" s="60">
        <v>600000</v>
      </c>
      <c r="L137" s="91"/>
      <c r="M137" s="92"/>
    </row>
    <row r="138" spans="1:13" s="50" customFormat="1" ht="40.5" x14ac:dyDescent="0.4">
      <c r="A138" s="249">
        <v>131</v>
      </c>
      <c r="B138" s="59" t="s">
        <v>653</v>
      </c>
      <c r="C138" s="6">
        <v>4</v>
      </c>
      <c r="D138" s="38">
        <v>31112</v>
      </c>
      <c r="E138" s="91" t="s">
        <v>741</v>
      </c>
      <c r="F138" s="48"/>
      <c r="G138" s="7" t="s">
        <v>19</v>
      </c>
      <c r="H138" s="82"/>
      <c r="I138" s="82"/>
      <c r="J138" s="82"/>
      <c r="K138" s="60">
        <v>300000</v>
      </c>
      <c r="L138" s="91"/>
      <c r="M138" s="92"/>
    </row>
    <row r="139" spans="1:13" s="37" customFormat="1" ht="36.75" customHeight="1" x14ac:dyDescent="0.45">
      <c r="A139" s="90">
        <v>132</v>
      </c>
      <c r="B139" s="59" t="s">
        <v>378</v>
      </c>
      <c r="C139" s="6">
        <v>5</v>
      </c>
      <c r="D139" s="62">
        <v>31151</v>
      </c>
      <c r="E139" s="64" t="s">
        <v>741</v>
      </c>
      <c r="F139" s="41"/>
      <c r="G139" s="109" t="s">
        <v>19</v>
      </c>
      <c r="H139" s="53"/>
      <c r="I139" s="53"/>
      <c r="J139" s="53"/>
      <c r="K139" s="60">
        <v>300000</v>
      </c>
      <c r="L139" s="91"/>
      <c r="M139" s="92"/>
    </row>
    <row r="140" spans="1:13" s="50" customFormat="1" ht="40.5" x14ac:dyDescent="0.4">
      <c r="A140" s="249">
        <v>133</v>
      </c>
      <c r="B140" s="59" t="s">
        <v>377</v>
      </c>
      <c r="C140" s="6">
        <v>5</v>
      </c>
      <c r="D140" s="38">
        <v>31151</v>
      </c>
      <c r="E140" s="91" t="s">
        <v>741</v>
      </c>
      <c r="F140" s="48"/>
      <c r="G140" s="7" t="s">
        <v>19</v>
      </c>
      <c r="H140" s="82"/>
      <c r="I140" s="82"/>
      <c r="J140" s="82"/>
      <c r="K140" s="60">
        <v>300000</v>
      </c>
      <c r="L140" s="91"/>
      <c r="M140" s="92"/>
    </row>
    <row r="141" spans="1:13" s="50" customFormat="1" ht="40.5" x14ac:dyDescent="0.4">
      <c r="A141" s="90">
        <v>134</v>
      </c>
      <c r="B141" s="59" t="s">
        <v>515</v>
      </c>
      <c r="C141" s="6">
        <v>5</v>
      </c>
      <c r="D141" s="38">
        <v>31151</v>
      </c>
      <c r="E141" s="91" t="s">
        <v>741</v>
      </c>
      <c r="F141" s="48"/>
      <c r="G141" s="7" t="s">
        <v>19</v>
      </c>
      <c r="H141" s="82"/>
      <c r="I141" s="82"/>
      <c r="J141" s="82"/>
      <c r="K141" s="60">
        <v>500000</v>
      </c>
      <c r="L141" s="91"/>
      <c r="M141" s="92"/>
    </row>
    <row r="142" spans="1:13" s="50" customFormat="1" ht="20.25" x14ac:dyDescent="0.4">
      <c r="A142" s="249">
        <v>135</v>
      </c>
      <c r="B142" s="59" t="s">
        <v>516</v>
      </c>
      <c r="C142" s="6">
        <v>5</v>
      </c>
      <c r="D142" s="38">
        <v>31156</v>
      </c>
      <c r="E142" s="91" t="s">
        <v>741</v>
      </c>
      <c r="F142" s="48"/>
      <c r="G142" s="7" t="s">
        <v>19</v>
      </c>
      <c r="H142" s="82"/>
      <c r="I142" s="82"/>
      <c r="J142" s="82"/>
      <c r="K142" s="60">
        <v>350000</v>
      </c>
      <c r="L142" s="91"/>
      <c r="M142" s="92"/>
    </row>
    <row r="143" spans="1:13" s="50" customFormat="1" ht="40.5" x14ac:dyDescent="0.4">
      <c r="A143" s="90">
        <v>136</v>
      </c>
      <c r="B143" s="59" t="s">
        <v>517</v>
      </c>
      <c r="C143" s="6">
        <v>5</v>
      </c>
      <c r="D143" s="38">
        <v>31159</v>
      </c>
      <c r="E143" s="91" t="s">
        <v>741</v>
      </c>
      <c r="F143" s="48"/>
      <c r="G143" s="7" t="s">
        <v>19</v>
      </c>
      <c r="H143" s="82"/>
      <c r="I143" s="82"/>
      <c r="J143" s="82"/>
      <c r="K143" s="60">
        <v>300000</v>
      </c>
      <c r="L143" s="91"/>
      <c r="M143" s="92"/>
    </row>
    <row r="144" spans="1:13" s="50" customFormat="1" ht="40.5" x14ac:dyDescent="0.4">
      <c r="A144" s="249">
        <v>137</v>
      </c>
      <c r="B144" s="59" t="s">
        <v>520</v>
      </c>
      <c r="C144" s="6">
        <v>5</v>
      </c>
      <c r="D144" s="38">
        <v>31151</v>
      </c>
      <c r="E144" s="91" t="s">
        <v>741</v>
      </c>
      <c r="F144" s="48"/>
      <c r="G144" s="7" t="s">
        <v>19</v>
      </c>
      <c r="H144" s="82"/>
      <c r="I144" s="82"/>
      <c r="J144" s="82"/>
      <c r="K144" s="60">
        <v>500000</v>
      </c>
      <c r="L144" s="91"/>
      <c r="M144" s="92"/>
    </row>
    <row r="145" spans="1:13" s="50" customFormat="1" ht="20.25" x14ac:dyDescent="0.4">
      <c r="A145" s="90">
        <v>138</v>
      </c>
      <c r="B145" s="59" t="s">
        <v>519</v>
      </c>
      <c r="C145" s="6">
        <v>5</v>
      </c>
      <c r="D145" s="38">
        <v>31155</v>
      </c>
      <c r="E145" s="91" t="s">
        <v>741</v>
      </c>
      <c r="F145" s="48"/>
      <c r="G145" s="7" t="s">
        <v>19</v>
      </c>
      <c r="H145" s="82"/>
      <c r="I145" s="82"/>
      <c r="J145" s="82"/>
      <c r="K145" s="60">
        <v>500000</v>
      </c>
      <c r="L145" s="91"/>
      <c r="M145" s="92"/>
    </row>
    <row r="146" spans="1:13" s="50" customFormat="1" ht="40.5" x14ac:dyDescent="0.4">
      <c r="A146" s="249">
        <v>139</v>
      </c>
      <c r="B146" s="59" t="s">
        <v>928</v>
      </c>
      <c r="C146" s="6">
        <v>6</v>
      </c>
      <c r="D146" s="38">
        <v>31151</v>
      </c>
      <c r="E146" s="91" t="s">
        <v>741</v>
      </c>
      <c r="F146" s="48"/>
      <c r="G146" s="7" t="s">
        <v>19</v>
      </c>
      <c r="H146" s="82"/>
      <c r="I146" s="82"/>
      <c r="J146" s="82"/>
      <c r="K146" s="60">
        <v>200000</v>
      </c>
      <c r="L146" s="91"/>
      <c r="M146" s="92"/>
    </row>
    <row r="147" spans="1:13" s="50" customFormat="1" ht="40.5" x14ac:dyDescent="0.4">
      <c r="A147" s="90">
        <v>140</v>
      </c>
      <c r="B147" s="59" t="s">
        <v>929</v>
      </c>
      <c r="C147" s="6">
        <v>6</v>
      </c>
      <c r="D147" s="222">
        <v>31151</v>
      </c>
      <c r="E147" s="91" t="s">
        <v>741</v>
      </c>
      <c r="F147" s="48"/>
      <c r="G147" s="7" t="s">
        <v>19</v>
      </c>
      <c r="H147" s="82"/>
      <c r="I147" s="82"/>
      <c r="J147" s="82"/>
      <c r="K147" s="60">
        <v>300000</v>
      </c>
      <c r="L147" s="91"/>
      <c r="M147" s="92"/>
    </row>
    <row r="148" spans="1:13" s="50" customFormat="1" ht="40.5" x14ac:dyDescent="0.4">
      <c r="A148" s="249">
        <v>141</v>
      </c>
      <c r="B148" s="59" t="s">
        <v>931</v>
      </c>
      <c r="C148" s="6">
        <v>6</v>
      </c>
      <c r="D148" s="222">
        <v>31151</v>
      </c>
      <c r="E148" s="91" t="s">
        <v>741</v>
      </c>
      <c r="F148" s="48"/>
      <c r="G148" s="7" t="s">
        <v>19</v>
      </c>
      <c r="H148" s="82"/>
      <c r="I148" s="82"/>
      <c r="J148" s="82"/>
      <c r="K148" s="60">
        <v>300000</v>
      </c>
      <c r="L148" s="91"/>
      <c r="M148" s="92"/>
    </row>
    <row r="149" spans="1:13" s="50" customFormat="1" ht="20.25" x14ac:dyDescent="0.4">
      <c r="A149" s="90">
        <v>142</v>
      </c>
      <c r="B149" s="59" t="s">
        <v>384</v>
      </c>
      <c r="C149" s="6">
        <v>6</v>
      </c>
      <c r="D149" s="38"/>
      <c r="E149" s="91" t="s">
        <v>741</v>
      </c>
      <c r="F149" s="48"/>
      <c r="G149" s="7" t="s">
        <v>19</v>
      </c>
      <c r="H149" s="82"/>
      <c r="I149" s="82"/>
      <c r="J149" s="82"/>
      <c r="K149" s="60">
        <v>100000</v>
      </c>
      <c r="L149" s="91"/>
      <c r="M149" s="92"/>
    </row>
    <row r="150" spans="1:13" s="70" customFormat="1" ht="20.25" customHeight="1" x14ac:dyDescent="0.45">
      <c r="A150" s="249">
        <v>143</v>
      </c>
      <c r="B150" s="74" t="s">
        <v>391</v>
      </c>
      <c r="C150" s="65">
        <v>7</v>
      </c>
      <c r="D150" s="66">
        <v>31151</v>
      </c>
      <c r="E150" s="64" t="s">
        <v>741</v>
      </c>
      <c r="F150" s="67"/>
      <c r="G150" s="108" t="s">
        <v>19</v>
      </c>
      <c r="H150" s="69"/>
      <c r="I150" s="69"/>
      <c r="J150" s="69"/>
      <c r="K150" s="84">
        <v>500000</v>
      </c>
      <c r="L150" s="91"/>
      <c r="M150" s="92"/>
    </row>
    <row r="151" spans="1:13" s="50" customFormat="1" ht="40.5" x14ac:dyDescent="0.4">
      <c r="A151" s="90">
        <v>144</v>
      </c>
      <c r="B151" s="59" t="s">
        <v>387</v>
      </c>
      <c r="C151" s="6">
        <v>7</v>
      </c>
      <c r="D151" s="136">
        <v>31155</v>
      </c>
      <c r="E151" s="91" t="s">
        <v>741</v>
      </c>
      <c r="F151" s="48"/>
      <c r="G151" s="7" t="s">
        <v>19</v>
      </c>
      <c r="H151" s="82"/>
      <c r="I151" s="82"/>
      <c r="J151" s="82"/>
      <c r="K151" s="60">
        <v>500000</v>
      </c>
      <c r="L151" s="91"/>
      <c r="M151" s="92"/>
    </row>
    <row r="152" spans="1:13" s="50" customFormat="1" ht="40.5" x14ac:dyDescent="0.4">
      <c r="A152" s="249">
        <v>145</v>
      </c>
      <c r="B152" s="59" t="s">
        <v>523</v>
      </c>
      <c r="C152" s="6">
        <v>7</v>
      </c>
      <c r="D152" s="136">
        <v>31156</v>
      </c>
      <c r="E152" s="91" t="s">
        <v>741</v>
      </c>
      <c r="F152" s="48"/>
      <c r="G152" s="7" t="s">
        <v>19</v>
      </c>
      <c r="H152" s="82"/>
      <c r="I152" s="82"/>
      <c r="J152" s="82"/>
      <c r="K152" s="60">
        <v>500000</v>
      </c>
      <c r="L152" s="91"/>
      <c r="M152" s="92"/>
    </row>
    <row r="153" spans="1:13" s="50" customFormat="1" ht="20.25" x14ac:dyDescent="0.4">
      <c r="A153" s="90">
        <v>146</v>
      </c>
      <c r="B153" s="59" t="s">
        <v>525</v>
      </c>
      <c r="C153" s="6">
        <v>7</v>
      </c>
      <c r="D153" s="136">
        <v>31156</v>
      </c>
      <c r="E153" s="91" t="s">
        <v>741</v>
      </c>
      <c r="F153" s="48"/>
      <c r="G153" s="7" t="s">
        <v>19</v>
      </c>
      <c r="H153" s="82"/>
      <c r="I153" s="82"/>
      <c r="J153" s="82"/>
      <c r="K153" s="60">
        <v>700000</v>
      </c>
      <c r="L153" s="91"/>
      <c r="M153" s="92"/>
    </row>
    <row r="154" spans="1:13" s="50" customFormat="1" ht="40.5" x14ac:dyDescent="0.4">
      <c r="A154" s="249">
        <v>147</v>
      </c>
      <c r="B154" s="59" t="s">
        <v>531</v>
      </c>
      <c r="C154" s="6">
        <v>8</v>
      </c>
      <c r="D154" s="38">
        <v>31156</v>
      </c>
      <c r="E154" s="91" t="s">
        <v>741</v>
      </c>
      <c r="F154" s="48"/>
      <c r="G154" s="7" t="s">
        <v>19</v>
      </c>
      <c r="H154" s="82"/>
      <c r="I154" s="82"/>
      <c r="J154" s="82"/>
      <c r="K154" s="60">
        <v>800000</v>
      </c>
      <c r="L154" s="91"/>
      <c r="M154" s="92"/>
    </row>
    <row r="155" spans="1:13" s="50" customFormat="1" ht="40.5" x14ac:dyDescent="0.4">
      <c r="A155" s="90">
        <v>148</v>
      </c>
      <c r="B155" s="59" t="s">
        <v>532</v>
      </c>
      <c r="C155" s="6">
        <v>8</v>
      </c>
      <c r="D155" s="38">
        <v>31156</v>
      </c>
      <c r="E155" s="91" t="s">
        <v>741</v>
      </c>
      <c r="F155" s="48"/>
      <c r="G155" s="7" t="s">
        <v>19</v>
      </c>
      <c r="H155" s="82"/>
      <c r="I155" s="82"/>
      <c r="J155" s="82"/>
      <c r="K155" s="60">
        <v>500000</v>
      </c>
      <c r="L155" s="91"/>
      <c r="M155" s="92"/>
    </row>
    <row r="156" spans="1:13" s="50" customFormat="1" ht="20.25" x14ac:dyDescent="0.4">
      <c r="A156" s="249">
        <v>149</v>
      </c>
      <c r="B156" s="59" t="s">
        <v>396</v>
      </c>
      <c r="C156" s="6">
        <v>8</v>
      </c>
      <c r="D156" s="38">
        <v>31156</v>
      </c>
      <c r="E156" s="91" t="s">
        <v>741</v>
      </c>
      <c r="F156" s="48"/>
      <c r="G156" s="7" t="s">
        <v>19</v>
      </c>
      <c r="H156" s="82"/>
      <c r="I156" s="82"/>
      <c r="J156" s="82"/>
      <c r="K156" s="60">
        <v>200000</v>
      </c>
      <c r="L156" s="91"/>
      <c r="M156" s="92"/>
    </row>
    <row r="157" spans="1:13" s="50" customFormat="1" ht="20.25" x14ac:dyDescent="0.4">
      <c r="A157" s="90">
        <v>150</v>
      </c>
      <c r="B157" s="59" t="s">
        <v>400</v>
      </c>
      <c r="C157" s="6">
        <v>8</v>
      </c>
      <c r="D157" s="38">
        <v>31112</v>
      </c>
      <c r="E157" s="91" t="s">
        <v>741</v>
      </c>
      <c r="F157" s="48"/>
      <c r="G157" s="7" t="s">
        <v>19</v>
      </c>
      <c r="H157" s="82"/>
      <c r="I157" s="82"/>
      <c r="J157" s="82"/>
      <c r="K157" s="60">
        <v>100000</v>
      </c>
      <c r="L157" s="91"/>
      <c r="M157" s="92"/>
    </row>
    <row r="158" spans="1:13" s="86" customFormat="1" ht="40.5" x14ac:dyDescent="0.4">
      <c r="A158" s="249">
        <v>151</v>
      </c>
      <c r="B158" s="74" t="s">
        <v>541</v>
      </c>
      <c r="C158" s="65">
        <v>9</v>
      </c>
      <c r="D158" s="64">
        <v>31151</v>
      </c>
      <c r="E158" s="91" t="s">
        <v>741</v>
      </c>
      <c r="F158" s="75"/>
      <c r="G158" s="7" t="s">
        <v>19</v>
      </c>
      <c r="H158" s="85"/>
      <c r="I158" s="85"/>
      <c r="J158" s="85"/>
      <c r="K158" s="84">
        <v>600000</v>
      </c>
      <c r="L158" s="91"/>
      <c r="M158" s="92"/>
    </row>
    <row r="159" spans="1:13" s="86" customFormat="1" ht="20.25" x14ac:dyDescent="0.4">
      <c r="A159" s="90">
        <v>152</v>
      </c>
      <c r="B159" s="74" t="s">
        <v>408</v>
      </c>
      <c r="C159" s="65">
        <v>9</v>
      </c>
      <c r="D159" s="64">
        <v>31155</v>
      </c>
      <c r="E159" s="91" t="s">
        <v>741</v>
      </c>
      <c r="F159" s="75"/>
      <c r="G159" s="7" t="s">
        <v>19</v>
      </c>
      <c r="H159" s="85"/>
      <c r="I159" s="85"/>
      <c r="J159" s="85"/>
      <c r="K159" s="84">
        <v>600000</v>
      </c>
      <c r="L159" s="91"/>
      <c r="M159" s="92"/>
    </row>
    <row r="160" spans="1:13" s="50" customFormat="1" ht="40.5" x14ac:dyDescent="0.4">
      <c r="A160" s="249">
        <v>153</v>
      </c>
      <c r="B160" s="59" t="s">
        <v>545</v>
      </c>
      <c r="C160" s="6">
        <v>9</v>
      </c>
      <c r="D160" s="38">
        <v>31112</v>
      </c>
      <c r="E160" s="91" t="s">
        <v>741</v>
      </c>
      <c r="F160" s="48"/>
      <c r="G160" s="7" t="s">
        <v>19</v>
      </c>
      <c r="H160" s="82"/>
      <c r="I160" s="82"/>
      <c r="J160" s="82"/>
      <c r="K160" s="60">
        <v>500000</v>
      </c>
      <c r="L160" s="91"/>
      <c r="M160" s="92"/>
    </row>
    <row r="161" spans="1:13" s="50" customFormat="1" ht="20.25" x14ac:dyDescent="0.4">
      <c r="A161" s="90">
        <v>154</v>
      </c>
      <c r="B161" s="59" t="s">
        <v>945</v>
      </c>
      <c r="C161" s="6">
        <v>9</v>
      </c>
      <c r="D161" s="222">
        <v>31156</v>
      </c>
      <c r="E161" s="91" t="s">
        <v>741</v>
      </c>
      <c r="F161" s="48"/>
      <c r="G161" s="7" t="s">
        <v>19</v>
      </c>
      <c r="H161" s="82"/>
      <c r="I161" s="82"/>
      <c r="J161" s="82"/>
      <c r="K161" s="60">
        <v>1000000</v>
      </c>
      <c r="L161" s="91"/>
      <c r="M161" s="92"/>
    </row>
    <row r="162" spans="1:13" s="50" customFormat="1" ht="40.5" x14ac:dyDescent="0.4">
      <c r="A162" s="249">
        <v>155</v>
      </c>
      <c r="B162" s="59" t="s">
        <v>411</v>
      </c>
      <c r="C162" s="6">
        <v>10</v>
      </c>
      <c r="D162" s="38">
        <v>31159</v>
      </c>
      <c r="E162" s="91" t="s">
        <v>741</v>
      </c>
      <c r="F162" s="48"/>
      <c r="G162" s="7" t="s">
        <v>19</v>
      </c>
      <c r="H162" s="82"/>
      <c r="I162" s="82"/>
      <c r="J162" s="82"/>
      <c r="K162" s="60">
        <v>300000</v>
      </c>
      <c r="L162" s="91"/>
      <c r="M162" s="92"/>
    </row>
    <row r="163" spans="1:13" s="50" customFormat="1" ht="40.5" x14ac:dyDescent="0.4">
      <c r="A163" s="90">
        <v>156</v>
      </c>
      <c r="B163" s="59" t="s">
        <v>412</v>
      </c>
      <c r="C163" s="6">
        <v>10</v>
      </c>
      <c r="D163" s="38">
        <v>31151</v>
      </c>
      <c r="E163" s="91" t="s">
        <v>741</v>
      </c>
      <c r="F163" s="48"/>
      <c r="G163" s="7" t="s">
        <v>19</v>
      </c>
      <c r="H163" s="82"/>
      <c r="I163" s="82"/>
      <c r="J163" s="82"/>
      <c r="K163" s="60">
        <v>500000</v>
      </c>
      <c r="L163" s="91"/>
      <c r="M163" s="92"/>
    </row>
    <row r="164" spans="1:13" s="50" customFormat="1" ht="20.25" x14ac:dyDescent="0.4">
      <c r="A164" s="249">
        <v>157</v>
      </c>
      <c r="B164" s="59" t="s">
        <v>415</v>
      </c>
      <c r="C164" s="6">
        <v>10</v>
      </c>
      <c r="D164" s="38">
        <v>31155</v>
      </c>
      <c r="E164" s="91" t="s">
        <v>741</v>
      </c>
      <c r="F164" s="48"/>
      <c r="G164" s="7" t="s">
        <v>19</v>
      </c>
      <c r="H164" s="82"/>
      <c r="I164" s="82"/>
      <c r="J164" s="82"/>
      <c r="K164" s="60">
        <v>200000</v>
      </c>
      <c r="L164" s="91"/>
      <c r="M164" s="92"/>
    </row>
    <row r="165" spans="1:13" s="50" customFormat="1" ht="20.25" x14ac:dyDescent="0.4">
      <c r="A165" s="90">
        <v>158</v>
      </c>
      <c r="B165" s="59" t="s">
        <v>416</v>
      </c>
      <c r="C165" s="6">
        <v>10</v>
      </c>
      <c r="D165" s="38">
        <v>31156</v>
      </c>
      <c r="E165" s="91" t="s">
        <v>741</v>
      </c>
      <c r="F165" s="48"/>
      <c r="G165" s="7" t="s">
        <v>19</v>
      </c>
      <c r="H165" s="82"/>
      <c r="I165" s="82"/>
      <c r="J165" s="82"/>
      <c r="K165" s="60">
        <v>300000</v>
      </c>
      <c r="L165" s="91"/>
      <c r="M165" s="92"/>
    </row>
    <row r="166" spans="1:13" s="50" customFormat="1" ht="20.25" x14ac:dyDescent="0.4">
      <c r="A166" s="249">
        <v>159</v>
      </c>
      <c r="B166" s="59" t="s">
        <v>417</v>
      </c>
      <c r="C166" s="6">
        <v>10</v>
      </c>
      <c r="D166" s="38">
        <v>31156</v>
      </c>
      <c r="E166" s="91" t="s">
        <v>741</v>
      </c>
      <c r="F166" s="48"/>
      <c r="G166" s="7" t="s">
        <v>19</v>
      </c>
      <c r="H166" s="82"/>
      <c r="I166" s="82"/>
      <c r="J166" s="82"/>
      <c r="K166" s="60">
        <v>300000</v>
      </c>
      <c r="L166" s="91"/>
      <c r="M166" s="92"/>
    </row>
    <row r="167" spans="1:13" s="50" customFormat="1" ht="31.5" customHeight="1" x14ac:dyDescent="0.4">
      <c r="A167" s="90">
        <v>160</v>
      </c>
      <c r="B167" s="59" t="s">
        <v>418</v>
      </c>
      <c r="C167" s="6">
        <v>10</v>
      </c>
      <c r="D167" s="38">
        <v>31151</v>
      </c>
      <c r="E167" s="91" t="s">
        <v>741</v>
      </c>
      <c r="F167" s="48"/>
      <c r="G167" s="7" t="s">
        <v>19</v>
      </c>
      <c r="H167" s="82"/>
      <c r="I167" s="82"/>
      <c r="J167" s="82"/>
      <c r="K167" s="60">
        <v>500000</v>
      </c>
      <c r="L167" s="91"/>
      <c r="M167" s="92"/>
    </row>
    <row r="168" spans="1:13" s="50" customFormat="1" ht="31.5" customHeight="1" x14ac:dyDescent="0.4">
      <c r="A168" s="249">
        <v>161</v>
      </c>
      <c r="B168" s="59" t="s">
        <v>472</v>
      </c>
      <c r="C168" s="6">
        <v>10</v>
      </c>
      <c r="D168" s="38">
        <v>31151</v>
      </c>
      <c r="E168" s="91" t="s">
        <v>741</v>
      </c>
      <c r="F168" s="48"/>
      <c r="G168" s="7" t="s">
        <v>19</v>
      </c>
      <c r="H168" s="82"/>
      <c r="I168" s="82"/>
      <c r="J168" s="82"/>
      <c r="K168" s="60">
        <v>500000</v>
      </c>
      <c r="L168" s="91"/>
      <c r="M168" s="92"/>
    </row>
    <row r="169" spans="1:13" s="50" customFormat="1" ht="31.5" customHeight="1" x14ac:dyDescent="0.4">
      <c r="A169" s="90">
        <v>162</v>
      </c>
      <c r="B169" s="59" t="s">
        <v>946</v>
      </c>
      <c r="C169" s="6">
        <v>10</v>
      </c>
      <c r="D169" s="222">
        <v>31151</v>
      </c>
      <c r="E169" s="91" t="s">
        <v>741</v>
      </c>
      <c r="F169" s="48"/>
      <c r="G169" s="7" t="s">
        <v>19</v>
      </c>
      <c r="H169" s="82"/>
      <c r="I169" s="82"/>
      <c r="J169" s="82"/>
      <c r="K169" s="60">
        <v>500000</v>
      </c>
      <c r="L169" s="91"/>
      <c r="M169" s="92"/>
    </row>
    <row r="170" spans="1:13" s="50" customFormat="1" ht="31.5" customHeight="1" x14ac:dyDescent="0.4">
      <c r="A170" s="249">
        <v>163</v>
      </c>
      <c r="B170" s="59" t="s">
        <v>947</v>
      </c>
      <c r="C170" s="6"/>
      <c r="D170" s="222">
        <v>31151</v>
      </c>
      <c r="E170" s="91" t="s">
        <v>741</v>
      </c>
      <c r="F170" s="48"/>
      <c r="G170" s="7" t="s">
        <v>19</v>
      </c>
      <c r="H170" s="82"/>
      <c r="I170" s="82"/>
      <c r="J170" s="82"/>
      <c r="K170" s="60">
        <v>700000</v>
      </c>
      <c r="L170" s="91"/>
      <c r="M170" s="92"/>
    </row>
    <row r="171" spans="1:13" s="50" customFormat="1" ht="39" customHeight="1" x14ac:dyDescent="0.4">
      <c r="A171" s="90">
        <v>164</v>
      </c>
      <c r="B171" s="59" t="s">
        <v>549</v>
      </c>
      <c r="C171" s="6">
        <v>11</v>
      </c>
      <c r="D171" s="38">
        <v>31151</v>
      </c>
      <c r="E171" s="91" t="s">
        <v>741</v>
      </c>
      <c r="F171" s="48"/>
      <c r="G171" s="7" t="s">
        <v>19</v>
      </c>
      <c r="H171" s="82"/>
      <c r="I171" s="82"/>
      <c r="J171" s="82"/>
      <c r="K171" s="60">
        <v>300000</v>
      </c>
      <c r="L171" s="91"/>
      <c r="M171" s="92"/>
    </row>
    <row r="172" spans="1:13" s="50" customFormat="1" ht="40.5" x14ac:dyDescent="0.4">
      <c r="A172" s="249">
        <v>165</v>
      </c>
      <c r="B172" s="59" t="s">
        <v>422</v>
      </c>
      <c r="C172" s="6">
        <v>11</v>
      </c>
      <c r="D172" s="38">
        <v>31151</v>
      </c>
      <c r="E172" s="91" t="s">
        <v>741</v>
      </c>
      <c r="F172" s="48"/>
      <c r="G172" s="7" t="s">
        <v>19</v>
      </c>
      <c r="H172" s="82"/>
      <c r="I172" s="82"/>
      <c r="J172" s="82"/>
      <c r="K172" s="60">
        <v>300000</v>
      </c>
      <c r="L172" s="91"/>
      <c r="M172" s="92"/>
    </row>
    <row r="173" spans="1:13" s="50" customFormat="1" ht="20.25" x14ac:dyDescent="0.4">
      <c r="A173" s="90">
        <v>166</v>
      </c>
      <c r="B173" s="59" t="s">
        <v>550</v>
      </c>
      <c r="C173" s="6">
        <v>11</v>
      </c>
      <c r="D173" s="38">
        <v>31156</v>
      </c>
      <c r="E173" s="91" t="s">
        <v>741</v>
      </c>
      <c r="F173" s="48"/>
      <c r="G173" s="7" t="s">
        <v>19</v>
      </c>
      <c r="H173" s="82"/>
      <c r="I173" s="82"/>
      <c r="J173" s="82"/>
      <c r="K173" s="60">
        <v>300000</v>
      </c>
      <c r="L173" s="91"/>
      <c r="M173" s="92"/>
    </row>
    <row r="174" spans="1:13" s="70" customFormat="1" ht="20.25" customHeight="1" x14ac:dyDescent="0.45">
      <c r="A174" s="249">
        <v>167</v>
      </c>
      <c r="B174" s="74" t="s">
        <v>423</v>
      </c>
      <c r="C174" s="65">
        <v>11</v>
      </c>
      <c r="D174" s="66">
        <v>31151</v>
      </c>
      <c r="E174" s="64" t="s">
        <v>741</v>
      </c>
      <c r="F174" s="67"/>
      <c r="G174" s="108" t="s">
        <v>19</v>
      </c>
      <c r="H174" s="69"/>
      <c r="I174" s="69"/>
      <c r="J174" s="69"/>
      <c r="K174" s="84">
        <v>500000</v>
      </c>
      <c r="L174" s="91"/>
      <c r="M174" s="92"/>
    </row>
    <row r="175" spans="1:13" s="70" customFormat="1" ht="20.25" customHeight="1" x14ac:dyDescent="0.45">
      <c r="A175" s="90">
        <v>168</v>
      </c>
      <c r="B175" s="74" t="s">
        <v>983</v>
      </c>
      <c r="C175" s="65">
        <v>11</v>
      </c>
      <c r="D175" s="66">
        <v>31151</v>
      </c>
      <c r="E175" s="64" t="s">
        <v>741</v>
      </c>
      <c r="F175" s="67"/>
      <c r="G175" s="108" t="s">
        <v>19</v>
      </c>
      <c r="H175" s="69"/>
      <c r="I175" s="69"/>
      <c r="J175" s="69"/>
      <c r="K175" s="84">
        <v>150000</v>
      </c>
      <c r="L175" s="91"/>
      <c r="M175" s="92"/>
    </row>
    <row r="176" spans="1:13" s="70" customFormat="1" ht="20.25" customHeight="1" x14ac:dyDescent="0.45">
      <c r="A176" s="249">
        <v>169</v>
      </c>
      <c r="B176" s="74" t="s">
        <v>984</v>
      </c>
      <c r="C176" s="65">
        <v>11</v>
      </c>
      <c r="D176" s="66">
        <v>31151</v>
      </c>
      <c r="E176" s="64" t="s">
        <v>741</v>
      </c>
      <c r="F176" s="67"/>
      <c r="G176" s="108" t="s">
        <v>19</v>
      </c>
      <c r="H176" s="69"/>
      <c r="I176" s="69"/>
      <c r="J176" s="69"/>
      <c r="K176" s="84">
        <v>200000</v>
      </c>
      <c r="L176" s="91"/>
      <c r="M176" s="92"/>
    </row>
    <row r="177" spans="1:13" s="70" customFormat="1" ht="39" customHeight="1" x14ac:dyDescent="0.45">
      <c r="A177" s="90">
        <v>170</v>
      </c>
      <c r="B177" s="74" t="s">
        <v>985</v>
      </c>
      <c r="C177" s="65">
        <v>7</v>
      </c>
      <c r="D177" s="66">
        <v>31159</v>
      </c>
      <c r="E177" s="64" t="s">
        <v>741</v>
      </c>
      <c r="F177" s="67"/>
      <c r="G177" s="108" t="s">
        <v>19</v>
      </c>
      <c r="H177" s="69"/>
      <c r="I177" s="69"/>
      <c r="J177" s="69"/>
      <c r="K177" s="84">
        <v>100000</v>
      </c>
      <c r="L177" s="91"/>
      <c r="M177" s="92"/>
    </row>
    <row r="178" spans="1:13" s="50" customFormat="1" ht="40.5" x14ac:dyDescent="0.4">
      <c r="A178" s="249">
        <v>171</v>
      </c>
      <c r="B178" s="59" t="s">
        <v>551</v>
      </c>
      <c r="C178" s="6">
        <v>12</v>
      </c>
      <c r="D178" s="38">
        <v>31151</v>
      </c>
      <c r="E178" s="91" t="s">
        <v>741</v>
      </c>
      <c r="F178" s="48"/>
      <c r="G178" s="7" t="s">
        <v>19</v>
      </c>
      <c r="H178" s="82"/>
      <c r="I178" s="82"/>
      <c r="J178" s="82"/>
      <c r="K178" s="60">
        <v>500000</v>
      </c>
      <c r="L178" s="91"/>
      <c r="M178" s="92"/>
    </row>
    <row r="179" spans="1:13" s="50" customFormat="1" ht="20.25" customHeight="1" x14ac:dyDescent="0.4">
      <c r="A179" s="90">
        <v>172</v>
      </c>
      <c r="B179" s="59" t="s">
        <v>563</v>
      </c>
      <c r="C179" s="6">
        <v>13</v>
      </c>
      <c r="D179" s="38">
        <v>31159</v>
      </c>
      <c r="E179" s="64" t="s">
        <v>741</v>
      </c>
      <c r="F179" s="48"/>
      <c r="G179" s="109" t="s">
        <v>19</v>
      </c>
      <c r="H179" s="82"/>
      <c r="I179" s="82"/>
      <c r="J179" s="82"/>
      <c r="K179" s="60">
        <v>300000</v>
      </c>
      <c r="L179" s="91"/>
      <c r="M179" s="92"/>
    </row>
    <row r="180" spans="1:13" s="50" customFormat="1" ht="20.25" customHeight="1" x14ac:dyDescent="0.4">
      <c r="A180" s="249">
        <v>173</v>
      </c>
      <c r="B180" s="59" t="s">
        <v>739</v>
      </c>
      <c r="C180" s="6">
        <v>13</v>
      </c>
      <c r="D180" s="98">
        <v>31156</v>
      </c>
      <c r="E180" s="98" t="s">
        <v>741</v>
      </c>
      <c r="F180" s="48"/>
      <c r="G180" s="7" t="s">
        <v>19</v>
      </c>
      <c r="H180" s="82"/>
      <c r="I180" s="82"/>
      <c r="J180" s="82"/>
      <c r="K180" s="60">
        <v>150000</v>
      </c>
      <c r="L180" s="91"/>
      <c r="M180" s="92"/>
    </row>
    <row r="181" spans="1:13" s="50" customFormat="1" ht="20.25" x14ac:dyDescent="0.4">
      <c r="A181" s="90">
        <v>174</v>
      </c>
      <c r="B181" s="59" t="s">
        <v>438</v>
      </c>
      <c r="C181" s="6">
        <v>13</v>
      </c>
      <c r="D181" s="38">
        <v>31156</v>
      </c>
      <c r="E181" s="91" t="s">
        <v>741</v>
      </c>
      <c r="F181" s="48"/>
      <c r="G181" s="7" t="s">
        <v>19</v>
      </c>
      <c r="H181" s="82"/>
      <c r="I181" s="82"/>
      <c r="J181" s="82"/>
      <c r="K181" s="60">
        <v>1000000</v>
      </c>
      <c r="L181" s="91"/>
      <c r="M181" s="92"/>
    </row>
    <row r="182" spans="1:13" s="50" customFormat="1" ht="20.25" x14ac:dyDescent="0.4">
      <c r="A182" s="249">
        <v>175</v>
      </c>
      <c r="B182" s="59" t="s">
        <v>440</v>
      </c>
      <c r="C182" s="6">
        <v>13</v>
      </c>
      <c r="D182" s="38">
        <v>31156</v>
      </c>
      <c r="E182" s="91" t="s">
        <v>741</v>
      </c>
      <c r="F182" s="48"/>
      <c r="G182" s="7" t="s">
        <v>19</v>
      </c>
      <c r="H182" s="82"/>
      <c r="I182" s="82"/>
      <c r="J182" s="82"/>
      <c r="K182" s="60">
        <v>100000</v>
      </c>
      <c r="L182" s="91"/>
      <c r="M182" s="92"/>
    </row>
    <row r="183" spans="1:13" s="50" customFormat="1" ht="20.25" x14ac:dyDescent="0.4">
      <c r="A183" s="90">
        <v>176</v>
      </c>
      <c r="B183" s="59" t="s">
        <v>441</v>
      </c>
      <c r="C183" s="6">
        <v>13</v>
      </c>
      <c r="D183" s="38">
        <v>31156</v>
      </c>
      <c r="E183" s="91" t="s">
        <v>741</v>
      </c>
      <c r="F183" s="48"/>
      <c r="G183" s="7" t="s">
        <v>19</v>
      </c>
      <c r="H183" s="82"/>
      <c r="I183" s="82"/>
      <c r="J183" s="82"/>
      <c r="K183" s="60">
        <v>100000</v>
      </c>
      <c r="L183" s="91"/>
      <c r="M183" s="92"/>
    </row>
    <row r="184" spans="1:13" s="50" customFormat="1" ht="20.25" x14ac:dyDescent="0.4">
      <c r="A184" s="249">
        <v>177</v>
      </c>
      <c r="B184" s="59" t="s">
        <v>442</v>
      </c>
      <c r="C184" s="6">
        <v>13</v>
      </c>
      <c r="D184" s="38">
        <v>31155</v>
      </c>
      <c r="E184" s="91" t="s">
        <v>741</v>
      </c>
      <c r="F184" s="48"/>
      <c r="G184" s="7" t="s">
        <v>19</v>
      </c>
      <c r="H184" s="82"/>
      <c r="I184" s="82"/>
      <c r="J184" s="82"/>
      <c r="K184" s="60">
        <v>200000</v>
      </c>
      <c r="L184" s="91"/>
      <c r="M184" s="92"/>
    </row>
    <row r="185" spans="1:13" s="50" customFormat="1" ht="20.25" x14ac:dyDescent="0.4">
      <c r="A185" s="90">
        <v>178</v>
      </c>
      <c r="B185" s="59" t="s">
        <v>948</v>
      </c>
      <c r="C185" s="6">
        <v>13</v>
      </c>
      <c r="D185" s="222">
        <v>31156</v>
      </c>
      <c r="E185" s="91" t="s">
        <v>741</v>
      </c>
      <c r="F185" s="48"/>
      <c r="G185" s="7" t="s">
        <v>19</v>
      </c>
      <c r="H185" s="82"/>
      <c r="I185" s="82"/>
      <c r="J185" s="82"/>
      <c r="K185" s="60">
        <v>300000</v>
      </c>
      <c r="L185" s="91"/>
      <c r="M185" s="92"/>
    </row>
    <row r="186" spans="1:13" s="50" customFormat="1" ht="24.75" customHeight="1" x14ac:dyDescent="0.4">
      <c r="A186" s="249">
        <v>179</v>
      </c>
      <c r="B186" s="59" t="s">
        <v>448</v>
      </c>
      <c r="C186" s="6">
        <v>14</v>
      </c>
      <c r="D186" s="38">
        <v>31155</v>
      </c>
      <c r="E186" s="91" t="s">
        <v>741</v>
      </c>
      <c r="F186" s="48"/>
      <c r="G186" s="7" t="s">
        <v>19</v>
      </c>
      <c r="H186" s="82"/>
      <c r="I186" s="82"/>
      <c r="J186" s="82"/>
      <c r="K186" s="60">
        <v>150000</v>
      </c>
      <c r="L186" s="91"/>
      <c r="M186" s="92"/>
    </row>
    <row r="187" spans="1:13" s="50" customFormat="1" ht="20.25" x14ac:dyDescent="0.4">
      <c r="A187" s="90">
        <v>180</v>
      </c>
      <c r="B187" s="59" t="s">
        <v>450</v>
      </c>
      <c r="C187" s="6">
        <v>14</v>
      </c>
      <c r="D187" s="38">
        <v>31155</v>
      </c>
      <c r="E187" s="91" t="s">
        <v>741</v>
      </c>
      <c r="F187" s="48"/>
      <c r="G187" s="7" t="s">
        <v>19</v>
      </c>
      <c r="H187" s="82"/>
      <c r="I187" s="82"/>
      <c r="J187" s="82"/>
      <c r="K187" s="60">
        <v>200000</v>
      </c>
      <c r="L187" s="91"/>
      <c r="M187" s="92"/>
    </row>
    <row r="188" spans="1:13" s="50" customFormat="1" ht="33" customHeight="1" x14ac:dyDescent="0.4">
      <c r="A188" s="249">
        <v>181</v>
      </c>
      <c r="B188" s="59" t="s">
        <v>452</v>
      </c>
      <c r="C188" s="6">
        <v>14</v>
      </c>
      <c r="D188" s="38">
        <v>31159</v>
      </c>
      <c r="E188" s="91" t="s">
        <v>741</v>
      </c>
      <c r="F188" s="48"/>
      <c r="G188" s="7" t="s">
        <v>19</v>
      </c>
      <c r="H188" s="82"/>
      <c r="I188" s="82"/>
      <c r="J188" s="82"/>
      <c r="K188" s="60">
        <v>250000</v>
      </c>
      <c r="L188" s="91"/>
      <c r="M188" s="92"/>
    </row>
    <row r="189" spans="1:13" s="50" customFormat="1" ht="18.75" customHeight="1" x14ac:dyDescent="0.4">
      <c r="A189" s="250">
        <v>85</v>
      </c>
      <c r="B189" s="77" t="s">
        <v>577</v>
      </c>
      <c r="C189" s="6">
        <v>15</v>
      </c>
      <c r="D189" s="250">
        <v>31155</v>
      </c>
      <c r="E189" s="91" t="s">
        <v>741</v>
      </c>
      <c r="F189" s="48"/>
      <c r="G189" s="7" t="s">
        <v>19</v>
      </c>
      <c r="H189" s="82"/>
      <c r="I189" s="82"/>
      <c r="J189" s="82"/>
      <c r="K189" s="60">
        <v>300000</v>
      </c>
      <c r="L189" s="91"/>
      <c r="M189" s="92"/>
    </row>
    <row r="190" spans="1:13" s="50" customFormat="1" ht="25.5" customHeight="1" x14ac:dyDescent="0.4">
      <c r="A190" s="90">
        <v>182</v>
      </c>
      <c r="B190" s="59" t="s">
        <v>461</v>
      </c>
      <c r="C190" s="6">
        <v>15</v>
      </c>
      <c r="D190" s="38">
        <v>31159</v>
      </c>
      <c r="E190" s="91" t="s">
        <v>741</v>
      </c>
      <c r="F190" s="48"/>
      <c r="G190" s="7" t="s">
        <v>19</v>
      </c>
      <c r="H190" s="82"/>
      <c r="I190" s="82"/>
      <c r="J190" s="82"/>
      <c r="K190" s="60">
        <v>300000</v>
      </c>
      <c r="L190" s="91"/>
      <c r="M190" s="92"/>
    </row>
    <row r="191" spans="1:13" s="50" customFormat="1" ht="25.5" customHeight="1" x14ac:dyDescent="0.4">
      <c r="A191" s="249">
        <v>183</v>
      </c>
      <c r="B191" s="59" t="s">
        <v>465</v>
      </c>
      <c r="C191" s="6">
        <v>15</v>
      </c>
      <c r="D191" s="38">
        <v>31159</v>
      </c>
      <c r="E191" s="91" t="s">
        <v>741</v>
      </c>
      <c r="F191" s="48"/>
      <c r="G191" s="7" t="s">
        <v>19</v>
      </c>
      <c r="H191" s="82"/>
      <c r="I191" s="82"/>
      <c r="J191" s="82"/>
      <c r="K191" s="60">
        <v>30000</v>
      </c>
      <c r="L191" s="91"/>
      <c r="M191" s="92"/>
    </row>
    <row r="192" spans="1:13" s="50" customFormat="1" ht="35.25" customHeight="1" x14ac:dyDescent="0.4">
      <c r="A192" s="228"/>
      <c r="B192" s="321" t="s">
        <v>231</v>
      </c>
      <c r="C192" s="322"/>
      <c r="D192" s="322"/>
      <c r="E192" s="322"/>
      <c r="F192" s="322"/>
      <c r="G192" s="323"/>
      <c r="H192" s="228"/>
      <c r="I192" s="228"/>
      <c r="J192" s="228"/>
      <c r="K192" s="229">
        <f>SUM(K9:K191)</f>
        <v>164315490</v>
      </c>
      <c r="L192" s="230"/>
      <c r="M192" s="228"/>
    </row>
    <row r="193" spans="1:13" s="97" customFormat="1" ht="19.5" customHeight="1" x14ac:dyDescent="0.25">
      <c r="A193" s="324" t="s">
        <v>706</v>
      </c>
      <c r="B193" s="324"/>
      <c r="C193" s="324"/>
      <c r="D193" s="324"/>
      <c r="E193" s="324"/>
      <c r="F193" s="324"/>
      <c r="G193" s="324"/>
      <c r="H193" s="324"/>
      <c r="I193" s="324"/>
      <c r="J193" s="324"/>
      <c r="K193" s="324"/>
      <c r="L193" s="324"/>
      <c r="M193" s="96"/>
    </row>
    <row r="194" spans="1:13" s="50" customFormat="1" ht="20.25" x14ac:dyDescent="0.4">
      <c r="A194" s="38">
        <v>1</v>
      </c>
      <c r="B194" s="59" t="s">
        <v>578</v>
      </c>
      <c r="C194" s="38">
        <v>1</v>
      </c>
      <c r="D194" s="38">
        <v>31156</v>
      </c>
      <c r="E194" s="155" t="s">
        <v>805</v>
      </c>
      <c r="F194" s="48"/>
      <c r="G194" s="82"/>
      <c r="H194" s="82"/>
      <c r="I194" s="82"/>
      <c r="J194" s="82"/>
      <c r="K194" s="60">
        <v>250000</v>
      </c>
      <c r="L194" s="82"/>
      <c r="M194" s="82"/>
    </row>
    <row r="195" spans="1:13" s="50" customFormat="1" ht="40.5" x14ac:dyDescent="0.4">
      <c r="A195" s="38">
        <v>2</v>
      </c>
      <c r="B195" s="59" t="s">
        <v>579</v>
      </c>
      <c r="C195" s="38">
        <v>1</v>
      </c>
      <c r="D195" s="38">
        <v>31159</v>
      </c>
      <c r="E195" s="155" t="s">
        <v>805</v>
      </c>
      <c r="F195" s="48"/>
      <c r="G195" s="82"/>
      <c r="H195" s="82"/>
      <c r="I195" s="82"/>
      <c r="J195" s="82"/>
      <c r="K195" s="60">
        <v>200000</v>
      </c>
      <c r="L195" s="82"/>
      <c r="M195" s="82"/>
    </row>
    <row r="196" spans="1:13" s="50" customFormat="1" ht="20.25" x14ac:dyDescent="0.4">
      <c r="A196" s="249">
        <v>3</v>
      </c>
      <c r="B196" s="59" t="s">
        <v>580</v>
      </c>
      <c r="C196" s="38">
        <v>1</v>
      </c>
      <c r="D196" s="38">
        <v>31155</v>
      </c>
      <c r="E196" s="155" t="s">
        <v>805</v>
      </c>
      <c r="F196" s="48"/>
      <c r="G196" s="82"/>
      <c r="H196" s="82"/>
      <c r="I196" s="82"/>
      <c r="J196" s="82"/>
      <c r="K196" s="60">
        <v>100000</v>
      </c>
      <c r="L196" s="82"/>
      <c r="M196" s="82"/>
    </row>
    <row r="197" spans="1:13" s="50" customFormat="1" ht="40.5" x14ac:dyDescent="0.4">
      <c r="A197" s="249">
        <v>4</v>
      </c>
      <c r="B197" s="59" t="s">
        <v>581</v>
      </c>
      <c r="C197" s="38">
        <v>1</v>
      </c>
      <c r="D197" s="38">
        <v>31159</v>
      </c>
      <c r="E197" s="155" t="s">
        <v>805</v>
      </c>
      <c r="F197" s="48"/>
      <c r="G197" s="82"/>
      <c r="H197" s="82"/>
      <c r="I197" s="82"/>
      <c r="J197" s="82"/>
      <c r="K197" s="60">
        <v>75000</v>
      </c>
      <c r="L197" s="82"/>
      <c r="M197" s="82"/>
    </row>
    <row r="198" spans="1:13" s="50" customFormat="1" ht="40.5" x14ac:dyDescent="0.4">
      <c r="A198" s="249">
        <v>5</v>
      </c>
      <c r="B198" s="59" t="s">
        <v>987</v>
      </c>
      <c r="C198" s="38">
        <v>1</v>
      </c>
      <c r="D198" s="38">
        <v>31511</v>
      </c>
      <c r="E198" s="155" t="s">
        <v>805</v>
      </c>
      <c r="F198" s="48"/>
      <c r="G198" s="82"/>
      <c r="H198" s="82"/>
      <c r="I198" s="82"/>
      <c r="J198" s="82"/>
      <c r="K198" s="60">
        <v>250000</v>
      </c>
      <c r="L198" s="82"/>
      <c r="M198" s="82"/>
    </row>
    <row r="199" spans="1:13" s="50" customFormat="1" ht="20.25" x14ac:dyDescent="0.4">
      <c r="A199" s="249">
        <v>6</v>
      </c>
      <c r="B199" s="59" t="s">
        <v>582</v>
      </c>
      <c r="C199" s="38">
        <v>1</v>
      </c>
      <c r="D199" s="38">
        <v>31159</v>
      </c>
      <c r="E199" s="155" t="s">
        <v>805</v>
      </c>
      <c r="F199" s="48"/>
      <c r="G199" s="82"/>
      <c r="H199" s="82"/>
      <c r="I199" s="82"/>
      <c r="J199" s="82"/>
      <c r="K199" s="60">
        <v>200000</v>
      </c>
      <c r="L199" s="82"/>
      <c r="M199" s="82"/>
    </row>
    <row r="200" spans="1:13" s="50" customFormat="1" ht="40.5" x14ac:dyDescent="0.4">
      <c r="A200" s="249">
        <v>7</v>
      </c>
      <c r="B200" s="59" t="s">
        <v>641</v>
      </c>
      <c r="C200" s="38">
        <v>1</v>
      </c>
      <c r="D200" s="38">
        <v>31112</v>
      </c>
      <c r="E200" s="155" t="s">
        <v>805</v>
      </c>
      <c r="F200" s="48"/>
      <c r="G200" s="82"/>
      <c r="H200" s="82"/>
      <c r="I200" s="82"/>
      <c r="J200" s="82"/>
      <c r="K200" s="60">
        <v>75000</v>
      </c>
      <c r="L200" s="92"/>
      <c r="M200" s="92"/>
    </row>
    <row r="201" spans="1:13" s="50" customFormat="1" ht="40.5" x14ac:dyDescent="0.4">
      <c r="A201" s="249">
        <v>8</v>
      </c>
      <c r="B201" s="59" t="s">
        <v>583</v>
      </c>
      <c r="C201" s="38">
        <v>1</v>
      </c>
      <c r="D201" s="38">
        <v>31159</v>
      </c>
      <c r="E201" s="155" t="s">
        <v>741</v>
      </c>
      <c r="F201" s="48"/>
      <c r="G201" s="82"/>
      <c r="H201" s="82"/>
      <c r="I201" s="82"/>
      <c r="J201" s="82"/>
      <c r="K201" s="60">
        <v>100000</v>
      </c>
      <c r="L201" s="92"/>
      <c r="M201" s="92"/>
    </row>
    <row r="202" spans="1:13" s="50" customFormat="1" ht="40.5" x14ac:dyDescent="0.4">
      <c r="A202" s="249">
        <v>9</v>
      </c>
      <c r="B202" s="59" t="s">
        <v>584</v>
      </c>
      <c r="C202" s="38">
        <v>1</v>
      </c>
      <c r="D202" s="38">
        <v>31151</v>
      </c>
      <c r="E202" s="155" t="s">
        <v>741</v>
      </c>
      <c r="F202" s="48"/>
      <c r="G202" s="82"/>
      <c r="H202" s="82"/>
      <c r="I202" s="82"/>
      <c r="J202" s="82"/>
      <c r="K202" s="60">
        <v>250000</v>
      </c>
      <c r="L202" s="92"/>
      <c r="M202" s="92"/>
    </row>
    <row r="203" spans="1:13" s="50" customFormat="1" ht="20.25" x14ac:dyDescent="0.4">
      <c r="A203" s="319" t="s">
        <v>15</v>
      </c>
      <c r="B203" s="319"/>
      <c r="C203" s="319"/>
      <c r="D203" s="319"/>
      <c r="E203" s="155"/>
      <c r="F203" s="48"/>
      <c r="G203" s="82"/>
      <c r="H203" s="82"/>
      <c r="I203" s="82"/>
      <c r="J203" s="82"/>
      <c r="K203" s="60">
        <f>SUM(K194:K202)</f>
        <v>1500000</v>
      </c>
      <c r="L203" s="92"/>
      <c r="M203" s="92"/>
    </row>
    <row r="204" spans="1:13" s="97" customFormat="1" ht="19.5" customHeight="1" x14ac:dyDescent="0.25">
      <c r="A204" s="324" t="s">
        <v>707</v>
      </c>
      <c r="B204" s="324"/>
      <c r="C204" s="324"/>
      <c r="D204" s="324"/>
      <c r="E204" s="324"/>
      <c r="F204" s="324"/>
      <c r="G204" s="324"/>
      <c r="H204" s="324"/>
      <c r="I204" s="324"/>
      <c r="J204" s="324"/>
      <c r="K204" s="324"/>
      <c r="L204" s="324"/>
      <c r="M204" s="96"/>
    </row>
    <row r="205" spans="1:13" s="50" customFormat="1" ht="40.5" x14ac:dyDescent="0.4">
      <c r="A205" s="38">
        <v>1</v>
      </c>
      <c r="B205" s="59" t="s">
        <v>642</v>
      </c>
      <c r="C205" s="38">
        <v>2</v>
      </c>
      <c r="D205" s="38">
        <v>31151</v>
      </c>
      <c r="E205" s="155" t="s">
        <v>805</v>
      </c>
      <c r="F205" s="48"/>
      <c r="G205" s="82"/>
      <c r="H205" s="82"/>
      <c r="I205" s="82"/>
      <c r="J205" s="82"/>
      <c r="K205" s="60">
        <v>900000</v>
      </c>
      <c r="L205" s="82"/>
      <c r="M205" s="82"/>
    </row>
    <row r="206" spans="1:13" s="50" customFormat="1" ht="40.5" x14ac:dyDescent="0.4">
      <c r="A206" s="38">
        <v>2</v>
      </c>
      <c r="B206" s="59" t="s">
        <v>585</v>
      </c>
      <c r="C206" s="38">
        <v>2</v>
      </c>
      <c r="D206" s="38">
        <v>31159</v>
      </c>
      <c r="E206" s="155" t="s">
        <v>805</v>
      </c>
      <c r="F206" s="48"/>
      <c r="G206" s="82"/>
      <c r="H206" s="82"/>
      <c r="I206" s="82"/>
      <c r="J206" s="82"/>
      <c r="K206" s="60">
        <v>200000</v>
      </c>
      <c r="L206" s="82"/>
      <c r="M206" s="82"/>
    </row>
    <row r="207" spans="1:13" s="50" customFormat="1" ht="20.25" x14ac:dyDescent="0.4">
      <c r="A207" s="249">
        <v>3</v>
      </c>
      <c r="B207" s="59" t="s">
        <v>655</v>
      </c>
      <c r="C207" s="38">
        <v>2</v>
      </c>
      <c r="D207" s="38">
        <v>22522</v>
      </c>
      <c r="E207" s="155" t="s">
        <v>805</v>
      </c>
      <c r="F207" s="48"/>
      <c r="G207" s="82"/>
      <c r="H207" s="82"/>
      <c r="I207" s="82"/>
      <c r="J207" s="82"/>
      <c r="K207" s="60">
        <v>100000</v>
      </c>
      <c r="L207" s="92"/>
      <c r="M207" s="82"/>
    </row>
    <row r="208" spans="1:13" s="50" customFormat="1" ht="20.25" x14ac:dyDescent="0.4">
      <c r="A208" s="249">
        <v>4</v>
      </c>
      <c r="B208" s="59" t="s">
        <v>643</v>
      </c>
      <c r="C208" s="38">
        <v>2</v>
      </c>
      <c r="D208" s="38">
        <v>31159</v>
      </c>
      <c r="E208" s="155" t="s">
        <v>741</v>
      </c>
      <c r="F208" s="48"/>
      <c r="G208" s="82"/>
      <c r="H208" s="82"/>
      <c r="I208" s="82"/>
      <c r="J208" s="82"/>
      <c r="K208" s="60">
        <v>200000</v>
      </c>
      <c r="L208" s="92"/>
      <c r="M208" s="82"/>
    </row>
    <row r="209" spans="1:13" s="50" customFormat="1" ht="20.25" x14ac:dyDescent="0.4">
      <c r="A209" s="249">
        <v>5</v>
      </c>
      <c r="B209" s="59" t="s">
        <v>644</v>
      </c>
      <c r="C209" s="38">
        <v>2</v>
      </c>
      <c r="D209" s="38">
        <v>31159</v>
      </c>
      <c r="E209" s="155" t="s">
        <v>741</v>
      </c>
      <c r="F209" s="48"/>
      <c r="G209" s="82"/>
      <c r="H209" s="82"/>
      <c r="I209" s="82"/>
      <c r="J209" s="82"/>
      <c r="K209" s="60">
        <v>100000</v>
      </c>
      <c r="L209" s="92"/>
      <c r="M209" s="82"/>
    </row>
    <row r="210" spans="1:13" s="50" customFormat="1" ht="20.25" x14ac:dyDescent="0.4">
      <c r="A210" s="319" t="s">
        <v>15</v>
      </c>
      <c r="B210" s="319"/>
      <c r="C210" s="319"/>
      <c r="D210" s="319"/>
      <c r="E210" s="93"/>
      <c r="F210" s="48"/>
      <c r="G210" s="82"/>
      <c r="H210" s="82"/>
      <c r="I210" s="82"/>
      <c r="J210" s="82"/>
      <c r="K210" s="60">
        <f>SUM(K205:K209)</f>
        <v>1500000</v>
      </c>
      <c r="L210" s="92"/>
      <c r="M210" s="82"/>
    </row>
    <row r="211" spans="1:13" s="97" customFormat="1" ht="19.5" customHeight="1" x14ac:dyDescent="0.25">
      <c r="A211" s="324" t="s">
        <v>980</v>
      </c>
      <c r="B211" s="324"/>
      <c r="C211" s="324"/>
      <c r="D211" s="324"/>
      <c r="E211" s="324"/>
      <c r="F211" s="324"/>
      <c r="G211" s="324"/>
      <c r="H211" s="324"/>
      <c r="I211" s="324"/>
      <c r="J211" s="324"/>
      <c r="K211" s="324"/>
      <c r="L211" s="324"/>
      <c r="M211" s="96"/>
    </row>
    <row r="212" spans="1:13" s="50" customFormat="1" ht="40.5" x14ac:dyDescent="0.4">
      <c r="A212" s="248">
        <v>1</v>
      </c>
      <c r="B212" s="59" t="s">
        <v>501</v>
      </c>
      <c r="C212" s="6">
        <v>3</v>
      </c>
      <c r="D212" s="38">
        <v>31112</v>
      </c>
      <c r="E212" s="91" t="s">
        <v>805</v>
      </c>
      <c r="F212" s="48"/>
      <c r="G212" s="7" t="s">
        <v>19</v>
      </c>
      <c r="H212" s="82"/>
      <c r="I212" s="82"/>
      <c r="J212" s="82"/>
      <c r="K212" s="60">
        <v>250000</v>
      </c>
      <c r="L212" s="48"/>
      <c r="M212" s="82"/>
    </row>
    <row r="213" spans="1:13" s="86" customFormat="1" ht="21" customHeight="1" x14ac:dyDescent="0.4">
      <c r="A213" s="90">
        <v>2</v>
      </c>
      <c r="B213" s="74" t="s">
        <v>502</v>
      </c>
      <c r="C213" s="73">
        <v>3</v>
      </c>
      <c r="D213" s="64">
        <v>31159</v>
      </c>
      <c r="E213" s="75" t="s">
        <v>817</v>
      </c>
      <c r="F213" s="75"/>
      <c r="G213" s="68" t="s">
        <v>19</v>
      </c>
      <c r="H213" s="85"/>
      <c r="I213" s="85"/>
      <c r="J213" s="85"/>
      <c r="K213" s="84">
        <v>200000</v>
      </c>
      <c r="L213" s="64"/>
      <c r="M213" s="85"/>
    </row>
    <row r="214" spans="1:13" s="86" customFormat="1" ht="21.75" customHeight="1" x14ac:dyDescent="0.4">
      <c r="A214" s="249">
        <v>3</v>
      </c>
      <c r="B214" s="74" t="s">
        <v>509</v>
      </c>
      <c r="C214" s="73">
        <v>3</v>
      </c>
      <c r="D214" s="64">
        <v>31151</v>
      </c>
      <c r="E214" s="75" t="s">
        <v>817</v>
      </c>
      <c r="F214" s="75"/>
      <c r="G214" s="68" t="s">
        <v>19</v>
      </c>
      <c r="H214" s="85"/>
      <c r="I214" s="85"/>
      <c r="J214" s="85"/>
      <c r="K214" s="84">
        <v>300000</v>
      </c>
      <c r="L214" s="75"/>
      <c r="M214" s="85"/>
    </row>
    <row r="215" spans="1:13" s="50" customFormat="1" ht="40.5" x14ac:dyDescent="0.4">
      <c r="A215" s="90">
        <v>4</v>
      </c>
      <c r="B215" s="59" t="s">
        <v>508</v>
      </c>
      <c r="C215" s="6">
        <v>3</v>
      </c>
      <c r="D215" s="38">
        <v>31159</v>
      </c>
      <c r="E215" s="91" t="s">
        <v>805</v>
      </c>
      <c r="F215" s="48"/>
      <c r="G215" s="7" t="s">
        <v>19</v>
      </c>
      <c r="H215" s="82"/>
      <c r="I215" s="82"/>
      <c r="J215" s="82"/>
      <c r="K215" s="60">
        <v>100000</v>
      </c>
      <c r="L215" s="91"/>
      <c r="M215" s="82"/>
    </row>
    <row r="216" spans="1:13" s="37" customFormat="1" ht="40.5" x14ac:dyDescent="0.45">
      <c r="A216" s="249">
        <v>5</v>
      </c>
      <c r="B216" s="59" t="s">
        <v>364</v>
      </c>
      <c r="C216" s="6">
        <v>3</v>
      </c>
      <c r="D216" s="62">
        <v>31151</v>
      </c>
      <c r="E216" s="91" t="s">
        <v>810</v>
      </c>
      <c r="F216" s="41"/>
      <c r="G216" s="7" t="s">
        <v>19</v>
      </c>
      <c r="H216" s="53"/>
      <c r="I216" s="53"/>
      <c r="J216" s="53"/>
      <c r="K216" s="60">
        <v>150000</v>
      </c>
      <c r="L216" s="91"/>
      <c r="M216" s="82"/>
    </row>
    <row r="217" spans="1:13" s="50" customFormat="1" ht="40.5" x14ac:dyDescent="0.4">
      <c r="A217" s="90">
        <v>6</v>
      </c>
      <c r="B217" s="59" t="s">
        <v>365</v>
      </c>
      <c r="C217" s="6">
        <v>3</v>
      </c>
      <c r="D217" s="38">
        <v>31159</v>
      </c>
      <c r="E217" s="91" t="s">
        <v>810</v>
      </c>
      <c r="F217" s="48"/>
      <c r="G217" s="7" t="s">
        <v>19</v>
      </c>
      <c r="H217" s="82"/>
      <c r="I217" s="82"/>
      <c r="J217" s="82"/>
      <c r="K217" s="60">
        <v>200000</v>
      </c>
      <c r="L217" s="91"/>
      <c r="M217" s="82"/>
    </row>
    <row r="218" spans="1:13" s="86" customFormat="1" ht="40.5" x14ac:dyDescent="0.4">
      <c r="A218" s="249">
        <v>7</v>
      </c>
      <c r="B218" s="74" t="s">
        <v>505</v>
      </c>
      <c r="C218" s="65">
        <v>3</v>
      </c>
      <c r="D218" s="64">
        <v>31151</v>
      </c>
      <c r="E218" s="91" t="s">
        <v>741</v>
      </c>
      <c r="F218" s="75"/>
      <c r="G218" s="7" t="s">
        <v>19</v>
      </c>
      <c r="H218" s="85"/>
      <c r="I218" s="85"/>
      <c r="J218" s="85"/>
      <c r="K218" s="84">
        <v>200000</v>
      </c>
      <c r="L218" s="91"/>
      <c r="M218" s="85"/>
    </row>
    <row r="219" spans="1:13" s="50" customFormat="1" ht="20.25" x14ac:dyDescent="0.4">
      <c r="A219" s="90">
        <v>8</v>
      </c>
      <c r="B219" s="59" t="s">
        <v>510</v>
      </c>
      <c r="C219" s="6">
        <v>3</v>
      </c>
      <c r="D219" s="38">
        <v>31151</v>
      </c>
      <c r="E219" s="91" t="s">
        <v>741</v>
      </c>
      <c r="F219" s="48"/>
      <c r="G219" s="7" t="s">
        <v>19</v>
      </c>
      <c r="H219" s="82"/>
      <c r="I219" s="82"/>
      <c r="J219" s="82"/>
      <c r="K219" s="60">
        <v>100000</v>
      </c>
      <c r="L219" s="91"/>
      <c r="M219" s="82"/>
    </row>
    <row r="220" spans="1:13" s="50" customFormat="1" ht="20.25" x14ac:dyDescent="0.4">
      <c r="A220" s="335" t="s">
        <v>15</v>
      </c>
      <c r="B220" s="336"/>
      <c r="C220" s="336"/>
      <c r="D220" s="336"/>
      <c r="E220" s="337"/>
      <c r="F220" s="48"/>
      <c r="G220" s="7"/>
      <c r="H220" s="82"/>
      <c r="I220" s="82"/>
      <c r="J220" s="82"/>
      <c r="K220" s="60">
        <f>SUM(K212:K219)</f>
        <v>1500000</v>
      </c>
      <c r="L220" s="48"/>
      <c r="M220" s="82"/>
    </row>
    <row r="221" spans="1:13" s="97" customFormat="1" ht="19.5" customHeight="1" x14ac:dyDescent="0.25">
      <c r="A221" s="324" t="s">
        <v>708</v>
      </c>
      <c r="B221" s="324"/>
      <c r="C221" s="324"/>
      <c r="D221" s="324"/>
      <c r="E221" s="324"/>
      <c r="F221" s="324"/>
      <c r="G221" s="324"/>
      <c r="H221" s="324"/>
      <c r="I221" s="324"/>
      <c r="J221" s="324"/>
      <c r="K221" s="324"/>
      <c r="L221" s="324"/>
      <c r="M221" s="96"/>
    </row>
    <row r="222" spans="1:13" s="50" customFormat="1" ht="20.25" x14ac:dyDescent="0.4">
      <c r="A222" s="38">
        <v>1</v>
      </c>
      <c r="B222" s="59" t="s">
        <v>645</v>
      </c>
      <c r="C222" s="38">
        <v>4</v>
      </c>
      <c r="D222" s="38">
        <v>31151</v>
      </c>
      <c r="E222" s="155" t="s">
        <v>805</v>
      </c>
      <c r="F222" s="48"/>
      <c r="G222" s="82"/>
      <c r="H222" s="82"/>
      <c r="I222" s="82"/>
      <c r="J222" s="82"/>
      <c r="K222" s="60">
        <v>150000</v>
      </c>
      <c r="L222" s="82"/>
      <c r="M222" s="82"/>
    </row>
    <row r="223" spans="1:13" s="50" customFormat="1" ht="40.5" x14ac:dyDescent="0.4">
      <c r="A223" s="38">
        <v>2</v>
      </c>
      <c r="B223" s="59" t="s">
        <v>646</v>
      </c>
      <c r="C223" s="38">
        <v>4</v>
      </c>
      <c r="D223" s="38">
        <v>31156</v>
      </c>
      <c r="E223" s="155" t="s">
        <v>805</v>
      </c>
      <c r="F223" s="48"/>
      <c r="G223" s="82"/>
      <c r="H223" s="82"/>
      <c r="I223" s="82"/>
      <c r="J223" s="82"/>
      <c r="K223" s="60">
        <v>200000</v>
      </c>
      <c r="L223" s="82"/>
      <c r="M223" s="82"/>
    </row>
    <row r="224" spans="1:13" s="50" customFormat="1" ht="60.75" x14ac:dyDescent="0.4">
      <c r="A224" s="249">
        <v>3</v>
      </c>
      <c r="B224" s="59" t="s">
        <v>588</v>
      </c>
      <c r="C224" s="38">
        <v>4</v>
      </c>
      <c r="D224" s="38">
        <v>31112</v>
      </c>
      <c r="E224" s="155" t="s">
        <v>805</v>
      </c>
      <c r="F224" s="48"/>
      <c r="G224" s="82"/>
      <c r="H224" s="82"/>
      <c r="I224" s="82"/>
      <c r="J224" s="82"/>
      <c r="K224" s="60">
        <v>400000</v>
      </c>
      <c r="L224" s="82"/>
      <c r="M224" s="82"/>
    </row>
    <row r="225" spans="1:13" s="50" customFormat="1" ht="20.25" x14ac:dyDescent="0.4">
      <c r="A225" s="249">
        <v>4</v>
      </c>
      <c r="B225" s="59" t="s">
        <v>648</v>
      </c>
      <c r="C225" s="38">
        <v>4</v>
      </c>
      <c r="D225" s="38">
        <v>31151</v>
      </c>
      <c r="E225" s="155" t="s">
        <v>805</v>
      </c>
      <c r="F225" s="48"/>
      <c r="G225" s="82"/>
      <c r="H225" s="82"/>
      <c r="I225" s="82"/>
      <c r="J225" s="82"/>
      <c r="K225" s="60">
        <v>150000</v>
      </c>
      <c r="L225" s="82"/>
      <c r="M225" s="82"/>
    </row>
    <row r="226" spans="1:13" s="50" customFormat="1" ht="45.75" customHeight="1" x14ac:dyDescent="0.4">
      <c r="A226" s="249">
        <v>5</v>
      </c>
      <c r="B226" s="59" t="s">
        <v>647</v>
      </c>
      <c r="C226" s="38">
        <v>4</v>
      </c>
      <c r="D226" s="38">
        <v>31156</v>
      </c>
      <c r="E226" s="155" t="s">
        <v>805</v>
      </c>
      <c r="F226" s="48"/>
      <c r="G226" s="82"/>
      <c r="H226" s="82"/>
      <c r="I226" s="82"/>
      <c r="J226" s="82"/>
      <c r="K226" s="60">
        <v>200000</v>
      </c>
      <c r="L226" s="82"/>
      <c r="M226" s="82"/>
    </row>
    <row r="227" spans="1:13" s="50" customFormat="1" ht="40.5" x14ac:dyDescent="0.4">
      <c r="A227" s="249">
        <v>6</v>
      </c>
      <c r="B227" s="59" t="s">
        <v>649</v>
      </c>
      <c r="C227" s="38">
        <v>4</v>
      </c>
      <c r="D227" s="38">
        <v>31151</v>
      </c>
      <c r="E227" s="155" t="s">
        <v>805</v>
      </c>
      <c r="F227" s="48"/>
      <c r="G227" s="82"/>
      <c r="H227" s="82"/>
      <c r="I227" s="82"/>
      <c r="J227" s="82"/>
      <c r="K227" s="60">
        <v>70000</v>
      </c>
      <c r="L227" s="92"/>
      <c r="M227" s="82"/>
    </row>
    <row r="228" spans="1:13" s="50" customFormat="1" ht="20.25" x14ac:dyDescent="0.4">
      <c r="A228" s="249">
        <v>7</v>
      </c>
      <c r="B228" s="59" t="s">
        <v>650</v>
      </c>
      <c r="C228" s="38">
        <v>4</v>
      </c>
      <c r="D228" s="38">
        <v>22522</v>
      </c>
      <c r="E228" s="155" t="s">
        <v>805</v>
      </c>
      <c r="F228" s="48"/>
      <c r="G228" s="82"/>
      <c r="H228" s="82"/>
      <c r="I228" s="82"/>
      <c r="J228" s="82"/>
      <c r="K228" s="60">
        <v>30000</v>
      </c>
      <c r="L228" s="92"/>
      <c r="M228" s="82"/>
    </row>
    <row r="229" spans="1:13" s="50" customFormat="1" ht="40.5" x14ac:dyDescent="0.4">
      <c r="A229" s="249">
        <v>8</v>
      </c>
      <c r="B229" s="59" t="s">
        <v>587</v>
      </c>
      <c r="C229" s="38">
        <v>4</v>
      </c>
      <c r="D229" s="38">
        <v>31156</v>
      </c>
      <c r="E229" s="155" t="s">
        <v>741</v>
      </c>
      <c r="F229" s="48"/>
      <c r="G229" s="82"/>
      <c r="H229" s="82"/>
      <c r="I229" s="82"/>
      <c r="J229" s="82"/>
      <c r="K229" s="60">
        <v>100000</v>
      </c>
      <c r="L229" s="92"/>
      <c r="M229" s="82"/>
    </row>
    <row r="230" spans="1:13" s="50" customFormat="1" ht="40.5" x14ac:dyDescent="0.4">
      <c r="A230" s="249">
        <v>9</v>
      </c>
      <c r="B230" s="59" t="s">
        <v>586</v>
      </c>
      <c r="C230" s="38">
        <v>4</v>
      </c>
      <c r="D230" s="38">
        <v>31151</v>
      </c>
      <c r="E230" s="155" t="s">
        <v>741</v>
      </c>
      <c r="F230" s="48"/>
      <c r="G230" s="82"/>
      <c r="H230" s="82"/>
      <c r="I230" s="82"/>
      <c r="J230" s="82"/>
      <c r="K230" s="60">
        <v>200000</v>
      </c>
      <c r="L230" s="92"/>
      <c r="M230" s="82"/>
    </row>
    <row r="231" spans="1:13" s="50" customFormat="1" ht="20.25" x14ac:dyDescent="0.4">
      <c r="A231" s="319" t="s">
        <v>15</v>
      </c>
      <c r="B231" s="319"/>
      <c r="C231" s="319"/>
      <c r="D231" s="319"/>
      <c r="E231" s="155"/>
      <c r="F231" s="48"/>
      <c r="G231" s="82"/>
      <c r="H231" s="82"/>
      <c r="I231" s="82"/>
      <c r="J231" s="82"/>
      <c r="K231" s="60">
        <f>SUM(K222:K230)</f>
        <v>1500000</v>
      </c>
      <c r="L231" s="82"/>
      <c r="M231" s="82"/>
    </row>
    <row r="232" spans="1:13" s="97" customFormat="1" ht="19.5" customHeight="1" x14ac:dyDescent="0.25">
      <c r="A232" s="324" t="s">
        <v>709</v>
      </c>
      <c r="B232" s="324"/>
      <c r="C232" s="324"/>
      <c r="D232" s="324"/>
      <c r="E232" s="324"/>
      <c r="F232" s="324"/>
      <c r="G232" s="324"/>
      <c r="H232" s="324"/>
      <c r="I232" s="324"/>
      <c r="J232" s="324"/>
      <c r="K232" s="324"/>
      <c r="L232" s="324"/>
      <c r="M232" s="96"/>
    </row>
    <row r="233" spans="1:13" s="50" customFormat="1" ht="20.25" x14ac:dyDescent="0.4">
      <c r="A233" s="38">
        <v>1</v>
      </c>
      <c r="B233" s="99" t="s">
        <v>651</v>
      </c>
      <c r="C233" s="38">
        <v>5</v>
      </c>
      <c r="D233" s="38">
        <v>31151</v>
      </c>
      <c r="E233" s="155" t="s">
        <v>805</v>
      </c>
      <c r="F233" s="48"/>
      <c r="G233" s="82"/>
      <c r="H233" s="82"/>
      <c r="I233" s="82"/>
      <c r="J233" s="82"/>
      <c r="K233" s="60">
        <v>150000</v>
      </c>
      <c r="L233" s="82"/>
      <c r="M233" s="82"/>
    </row>
    <row r="234" spans="1:13" s="50" customFormat="1" ht="20.25" x14ac:dyDescent="0.4">
      <c r="A234" s="38">
        <v>2</v>
      </c>
      <c r="B234" s="99" t="s">
        <v>656</v>
      </c>
      <c r="C234" s="38">
        <v>5</v>
      </c>
      <c r="D234" s="38">
        <v>31151</v>
      </c>
      <c r="E234" s="155" t="s">
        <v>805</v>
      </c>
      <c r="F234" s="48"/>
      <c r="G234" s="82"/>
      <c r="H234" s="82"/>
      <c r="I234" s="82"/>
      <c r="J234" s="82"/>
      <c r="K234" s="60">
        <v>100000</v>
      </c>
      <c r="L234" s="82"/>
      <c r="M234" s="82"/>
    </row>
    <row r="235" spans="1:13" s="50" customFormat="1" ht="40.5" x14ac:dyDescent="0.4">
      <c r="A235" s="249">
        <v>3</v>
      </c>
      <c r="B235" s="99" t="s">
        <v>657</v>
      </c>
      <c r="C235" s="38">
        <v>5</v>
      </c>
      <c r="D235" s="38">
        <v>31151</v>
      </c>
      <c r="E235" s="155" t="s">
        <v>805</v>
      </c>
      <c r="F235" s="48"/>
      <c r="G235" s="82"/>
      <c r="H235" s="82"/>
      <c r="I235" s="82"/>
      <c r="J235" s="82"/>
      <c r="K235" s="60">
        <v>100000</v>
      </c>
      <c r="L235" s="82"/>
      <c r="M235" s="82"/>
    </row>
    <row r="236" spans="1:13" s="50" customFormat="1" ht="40.5" x14ac:dyDescent="0.4">
      <c r="A236" s="249">
        <v>4</v>
      </c>
      <c r="B236" s="99" t="s">
        <v>658</v>
      </c>
      <c r="C236" s="38">
        <v>5</v>
      </c>
      <c r="D236" s="38">
        <v>31159</v>
      </c>
      <c r="E236" s="155" t="s">
        <v>805</v>
      </c>
      <c r="F236" s="48"/>
      <c r="G236" s="82"/>
      <c r="H236" s="82"/>
      <c r="I236" s="82"/>
      <c r="J236" s="82"/>
      <c r="K236" s="60">
        <v>100000</v>
      </c>
      <c r="L236" s="82"/>
      <c r="M236" s="82"/>
    </row>
    <row r="237" spans="1:13" s="50" customFormat="1" ht="40.5" x14ac:dyDescent="0.4">
      <c r="A237" s="249">
        <v>5</v>
      </c>
      <c r="B237" s="99" t="s">
        <v>663</v>
      </c>
      <c r="C237" s="38">
        <v>5</v>
      </c>
      <c r="D237" s="38">
        <v>31151</v>
      </c>
      <c r="E237" s="155" t="s">
        <v>805</v>
      </c>
      <c r="F237" s="48"/>
      <c r="G237" s="82"/>
      <c r="H237" s="82"/>
      <c r="I237" s="82"/>
      <c r="J237" s="82"/>
      <c r="K237" s="60">
        <v>200000</v>
      </c>
      <c r="L237" s="82"/>
      <c r="M237" s="82"/>
    </row>
    <row r="238" spans="1:13" s="50" customFormat="1" ht="40.5" x14ac:dyDescent="0.4">
      <c r="A238" s="249">
        <v>6</v>
      </c>
      <c r="B238" s="99" t="s">
        <v>660</v>
      </c>
      <c r="C238" s="38">
        <v>5</v>
      </c>
      <c r="D238" s="38">
        <v>31159</v>
      </c>
      <c r="E238" s="155" t="s">
        <v>805</v>
      </c>
      <c r="F238" s="48"/>
      <c r="G238" s="82"/>
      <c r="H238" s="82"/>
      <c r="I238" s="82"/>
      <c r="J238" s="82"/>
      <c r="K238" s="60">
        <v>250000</v>
      </c>
      <c r="L238" s="82"/>
      <c r="M238" s="82"/>
    </row>
    <row r="239" spans="1:13" s="50" customFormat="1" ht="20.25" x14ac:dyDescent="0.4">
      <c r="A239" s="249">
        <v>7</v>
      </c>
      <c r="B239" s="99" t="s">
        <v>661</v>
      </c>
      <c r="C239" s="38">
        <v>5</v>
      </c>
      <c r="D239" s="38">
        <v>31151</v>
      </c>
      <c r="E239" s="155" t="s">
        <v>805</v>
      </c>
      <c r="F239" s="48"/>
      <c r="G239" s="82"/>
      <c r="H239" s="82"/>
      <c r="I239" s="82"/>
      <c r="J239" s="82"/>
      <c r="K239" s="60">
        <v>100000</v>
      </c>
      <c r="L239" s="82"/>
      <c r="M239" s="82"/>
    </row>
    <row r="240" spans="1:13" s="50" customFormat="1" ht="40.5" x14ac:dyDescent="0.4">
      <c r="A240" s="249">
        <v>8</v>
      </c>
      <c r="B240" s="99" t="s">
        <v>662</v>
      </c>
      <c r="C240" s="38">
        <v>5</v>
      </c>
      <c r="D240" s="38">
        <v>31151</v>
      </c>
      <c r="E240" s="155" t="s">
        <v>805</v>
      </c>
      <c r="F240" s="48"/>
      <c r="G240" s="82"/>
      <c r="H240" s="82"/>
      <c r="I240" s="82"/>
      <c r="J240" s="82"/>
      <c r="K240" s="60">
        <v>100000</v>
      </c>
      <c r="L240" s="82"/>
      <c r="M240" s="82"/>
    </row>
    <row r="241" spans="1:13" s="50" customFormat="1" ht="40.5" x14ac:dyDescent="0.4">
      <c r="A241" s="249">
        <v>9</v>
      </c>
      <c r="B241" s="99" t="s">
        <v>665</v>
      </c>
      <c r="C241" s="38">
        <v>5</v>
      </c>
      <c r="D241" s="38">
        <v>31151</v>
      </c>
      <c r="E241" s="155" t="s">
        <v>805</v>
      </c>
      <c r="F241" s="48"/>
      <c r="G241" s="82"/>
      <c r="H241" s="82"/>
      <c r="I241" s="82"/>
      <c r="J241" s="82"/>
      <c r="K241" s="60">
        <v>100000</v>
      </c>
      <c r="L241" s="92"/>
      <c r="M241" s="82"/>
    </row>
    <row r="242" spans="1:13" s="50" customFormat="1" ht="20.25" x14ac:dyDescent="0.4">
      <c r="A242" s="249">
        <v>10</v>
      </c>
      <c r="B242" s="99" t="s">
        <v>664</v>
      </c>
      <c r="C242" s="38">
        <v>5</v>
      </c>
      <c r="D242" s="38">
        <v>31159</v>
      </c>
      <c r="E242" s="155" t="s">
        <v>741</v>
      </c>
      <c r="F242" s="48"/>
      <c r="G242" s="82"/>
      <c r="H242" s="82"/>
      <c r="I242" s="82"/>
      <c r="J242" s="82"/>
      <c r="K242" s="60">
        <v>200000</v>
      </c>
      <c r="L242" s="92"/>
      <c r="M242" s="82"/>
    </row>
    <row r="243" spans="1:13" s="50" customFormat="1" ht="20.25" x14ac:dyDescent="0.4">
      <c r="A243" s="249">
        <v>11</v>
      </c>
      <c r="B243" s="99" t="s">
        <v>659</v>
      </c>
      <c r="C243" s="38">
        <v>5</v>
      </c>
      <c r="D243" s="38">
        <v>31151</v>
      </c>
      <c r="E243" s="155" t="s">
        <v>741</v>
      </c>
      <c r="F243" s="48"/>
      <c r="G243" s="82"/>
      <c r="H243" s="82"/>
      <c r="I243" s="82"/>
      <c r="J243" s="82"/>
      <c r="K243" s="60">
        <v>100000</v>
      </c>
      <c r="L243" s="92"/>
      <c r="M243" s="82"/>
    </row>
    <row r="244" spans="1:13" s="50" customFormat="1" ht="20.25" x14ac:dyDescent="0.4">
      <c r="A244" s="319" t="s">
        <v>15</v>
      </c>
      <c r="B244" s="319"/>
      <c r="C244" s="319"/>
      <c r="D244" s="319"/>
      <c r="E244" s="155"/>
      <c r="F244" s="48"/>
      <c r="G244" s="82"/>
      <c r="H244" s="82"/>
      <c r="I244" s="82"/>
      <c r="J244" s="82"/>
      <c r="K244" s="60">
        <f>SUM(K233:K243)</f>
        <v>1500000</v>
      </c>
      <c r="L244" s="92"/>
      <c r="M244" s="82"/>
    </row>
    <row r="245" spans="1:13" s="97" customFormat="1" ht="19.5" customHeight="1" x14ac:dyDescent="0.25">
      <c r="A245" s="324" t="s">
        <v>981</v>
      </c>
      <c r="B245" s="324"/>
      <c r="C245" s="324"/>
      <c r="D245" s="324"/>
      <c r="E245" s="324"/>
      <c r="F245" s="324"/>
      <c r="G245" s="324"/>
      <c r="H245" s="324"/>
      <c r="I245" s="324"/>
      <c r="J245" s="324"/>
      <c r="K245" s="324"/>
      <c r="L245" s="324"/>
      <c r="M245" s="96"/>
    </row>
    <row r="246" spans="1:13" s="94" customFormat="1" ht="22.5" customHeight="1" x14ac:dyDescent="0.4">
      <c r="A246" s="248">
        <v>1</v>
      </c>
      <c r="B246" s="77" t="s">
        <v>386</v>
      </c>
      <c r="C246" s="71">
        <v>6</v>
      </c>
      <c r="D246" s="90">
        <v>31159</v>
      </c>
      <c r="E246" s="91" t="s">
        <v>805</v>
      </c>
      <c r="F246" s="91"/>
      <c r="G246" s="7" t="s">
        <v>19</v>
      </c>
      <c r="H246" s="92"/>
      <c r="I246" s="92"/>
      <c r="J246" s="92"/>
      <c r="K246" s="93">
        <v>100000</v>
      </c>
      <c r="L246" s="91"/>
      <c r="M246" s="92" t="s">
        <v>690</v>
      </c>
    </row>
    <row r="247" spans="1:13" s="50" customFormat="1" ht="34.5" customHeight="1" x14ac:dyDescent="0.4">
      <c r="A247" s="248">
        <v>2</v>
      </c>
      <c r="B247" s="59" t="s">
        <v>933</v>
      </c>
      <c r="C247" s="6">
        <v>6</v>
      </c>
      <c r="D247" s="38">
        <v>31159</v>
      </c>
      <c r="E247" s="91" t="s">
        <v>805</v>
      </c>
      <c r="F247" s="48"/>
      <c r="G247" s="7" t="s">
        <v>19</v>
      </c>
      <c r="H247" s="82"/>
      <c r="I247" s="82"/>
      <c r="J247" s="82"/>
      <c r="K247" s="60">
        <v>100000</v>
      </c>
      <c r="L247" s="48"/>
      <c r="M247" s="82"/>
    </row>
    <row r="248" spans="1:13" s="50" customFormat="1" ht="20.25" x14ac:dyDescent="0.4">
      <c r="A248" s="249">
        <v>3</v>
      </c>
      <c r="B248" s="59" t="s">
        <v>934</v>
      </c>
      <c r="C248" s="6">
        <v>6</v>
      </c>
      <c r="D248" s="222">
        <v>31112</v>
      </c>
      <c r="E248" s="91" t="s">
        <v>805</v>
      </c>
      <c r="F248" s="48"/>
      <c r="G248" s="7" t="s">
        <v>19</v>
      </c>
      <c r="H248" s="82"/>
      <c r="I248" s="82"/>
      <c r="J248" s="82"/>
      <c r="K248" s="60">
        <v>300000</v>
      </c>
      <c r="L248" s="48"/>
      <c r="M248" s="82"/>
    </row>
    <row r="249" spans="1:13" s="50" customFormat="1" ht="20.25" x14ac:dyDescent="0.4">
      <c r="A249" s="249">
        <v>4</v>
      </c>
      <c r="B249" s="59" t="s">
        <v>936</v>
      </c>
      <c r="C249" s="6">
        <v>6</v>
      </c>
      <c r="D249" s="222">
        <v>31159</v>
      </c>
      <c r="E249" s="91" t="s">
        <v>817</v>
      </c>
      <c r="F249" s="48"/>
      <c r="G249" s="7" t="s">
        <v>19</v>
      </c>
      <c r="H249" s="82"/>
      <c r="I249" s="82"/>
      <c r="J249" s="82"/>
      <c r="K249" s="60">
        <v>200000</v>
      </c>
      <c r="L249" s="48"/>
      <c r="M249" s="82"/>
    </row>
    <row r="250" spans="1:13" s="50" customFormat="1" ht="40.5" x14ac:dyDescent="0.4">
      <c r="A250" s="249">
        <v>5</v>
      </c>
      <c r="B250" s="59" t="s">
        <v>944</v>
      </c>
      <c r="C250" s="6">
        <v>6</v>
      </c>
      <c r="D250" s="136">
        <v>31156</v>
      </c>
      <c r="E250" s="91" t="s">
        <v>805</v>
      </c>
      <c r="F250" s="48"/>
      <c r="G250" s="7" t="s">
        <v>19</v>
      </c>
      <c r="H250" s="82"/>
      <c r="I250" s="82"/>
      <c r="J250" s="82"/>
      <c r="K250" s="60">
        <v>250000</v>
      </c>
      <c r="L250" s="91"/>
      <c r="M250" s="82"/>
    </row>
    <row r="251" spans="1:13" s="50" customFormat="1" ht="20.25" x14ac:dyDescent="0.4">
      <c r="A251" s="249">
        <v>6</v>
      </c>
      <c r="B251" s="59" t="s">
        <v>930</v>
      </c>
      <c r="C251" s="6">
        <v>6</v>
      </c>
      <c r="D251" s="222">
        <v>31151</v>
      </c>
      <c r="E251" s="91" t="s">
        <v>741</v>
      </c>
      <c r="F251" s="48"/>
      <c r="G251" s="7" t="s">
        <v>19</v>
      </c>
      <c r="H251" s="82"/>
      <c r="I251" s="82"/>
      <c r="J251" s="82"/>
      <c r="K251" s="60">
        <v>200000</v>
      </c>
      <c r="L251" s="91"/>
      <c r="M251" s="82"/>
    </row>
    <row r="252" spans="1:13" s="50" customFormat="1" ht="20.25" x14ac:dyDescent="0.4">
      <c r="A252" s="249">
        <v>7</v>
      </c>
      <c r="B252" s="59" t="s">
        <v>932</v>
      </c>
      <c r="C252" s="6">
        <v>6</v>
      </c>
      <c r="D252" s="38">
        <v>31151</v>
      </c>
      <c r="E252" s="91" t="s">
        <v>741</v>
      </c>
      <c r="F252" s="48"/>
      <c r="G252" s="7" t="s">
        <v>19</v>
      </c>
      <c r="H252" s="82"/>
      <c r="I252" s="82"/>
      <c r="J252" s="82"/>
      <c r="K252" s="60">
        <v>100000</v>
      </c>
      <c r="L252" s="91"/>
      <c r="M252" s="82"/>
    </row>
    <row r="253" spans="1:13" s="50" customFormat="1" ht="20.25" x14ac:dyDescent="0.4">
      <c r="A253" s="249">
        <v>8</v>
      </c>
      <c r="B253" s="59" t="s">
        <v>935</v>
      </c>
      <c r="C253" s="6">
        <v>6</v>
      </c>
      <c r="D253" s="222">
        <v>31151</v>
      </c>
      <c r="E253" s="91" t="s">
        <v>741</v>
      </c>
      <c r="F253" s="48"/>
      <c r="G253" s="7" t="s">
        <v>19</v>
      </c>
      <c r="H253" s="82"/>
      <c r="I253" s="82"/>
      <c r="J253" s="82"/>
      <c r="K253" s="60">
        <v>100000</v>
      </c>
      <c r="L253" s="91"/>
      <c r="M253" s="82"/>
    </row>
    <row r="254" spans="1:13" s="50" customFormat="1" ht="20.25" x14ac:dyDescent="0.4">
      <c r="A254" s="249">
        <v>9</v>
      </c>
      <c r="B254" s="59" t="s">
        <v>937</v>
      </c>
      <c r="C254" s="6">
        <v>6</v>
      </c>
      <c r="D254" s="222">
        <v>31159</v>
      </c>
      <c r="E254" s="91" t="s">
        <v>741</v>
      </c>
      <c r="F254" s="48"/>
      <c r="G254" s="7" t="s">
        <v>19</v>
      </c>
      <c r="H254" s="82"/>
      <c r="I254" s="82"/>
      <c r="J254" s="82"/>
      <c r="K254" s="60">
        <v>150000</v>
      </c>
      <c r="L254" s="91"/>
      <c r="M254" s="82"/>
    </row>
    <row r="255" spans="1:13" s="50" customFormat="1" ht="20.25" x14ac:dyDescent="0.4">
      <c r="A255" s="325" t="s">
        <v>15</v>
      </c>
      <c r="B255" s="326"/>
      <c r="C255" s="326"/>
      <c r="D255" s="326"/>
      <c r="E255" s="327"/>
      <c r="F255" s="48"/>
      <c r="G255" s="82"/>
      <c r="H255" s="82"/>
      <c r="I255" s="82"/>
      <c r="J255" s="82"/>
      <c r="K255" s="60">
        <f>SUM(K246:K254)</f>
        <v>1500000</v>
      </c>
      <c r="L255" s="92"/>
      <c r="M255" s="82"/>
    </row>
    <row r="256" spans="1:13" s="97" customFormat="1" ht="19.5" customHeight="1" x14ac:dyDescent="0.25">
      <c r="A256" s="324" t="s">
        <v>710</v>
      </c>
      <c r="B256" s="324"/>
      <c r="C256" s="324"/>
      <c r="D256" s="324"/>
      <c r="E256" s="324"/>
      <c r="F256" s="324"/>
      <c r="G256" s="324"/>
      <c r="H256" s="324"/>
      <c r="I256" s="324"/>
      <c r="J256" s="324"/>
      <c r="K256" s="324"/>
      <c r="L256" s="324"/>
      <c r="M256" s="96"/>
    </row>
    <row r="257" spans="1:13" s="50" customFormat="1" ht="20.25" x14ac:dyDescent="0.4">
      <c r="A257" s="38">
        <v>1</v>
      </c>
      <c r="B257" s="59" t="s">
        <v>589</v>
      </c>
      <c r="C257" s="38">
        <v>7</v>
      </c>
      <c r="D257" s="38">
        <v>22522</v>
      </c>
      <c r="E257" s="155" t="s">
        <v>805</v>
      </c>
      <c r="F257" s="48"/>
      <c r="G257" s="82"/>
      <c r="H257" s="82"/>
      <c r="I257" s="82"/>
      <c r="J257" s="82"/>
      <c r="K257" s="60">
        <v>72000</v>
      </c>
      <c r="L257" s="82"/>
      <c r="M257" s="82"/>
    </row>
    <row r="258" spans="1:13" s="50" customFormat="1" ht="20.25" x14ac:dyDescent="0.4">
      <c r="A258" s="38">
        <v>2</v>
      </c>
      <c r="B258" s="59" t="s">
        <v>590</v>
      </c>
      <c r="C258" s="38">
        <v>7</v>
      </c>
      <c r="D258" s="38">
        <v>22522</v>
      </c>
      <c r="E258" s="155" t="s">
        <v>805</v>
      </c>
      <c r="F258" s="48"/>
      <c r="G258" s="82"/>
      <c r="H258" s="82"/>
      <c r="I258" s="82"/>
      <c r="J258" s="82"/>
      <c r="K258" s="60">
        <v>100000</v>
      </c>
      <c r="L258" s="82"/>
      <c r="M258" s="82"/>
    </row>
    <row r="259" spans="1:13" s="50" customFormat="1" ht="40.5" x14ac:dyDescent="0.4">
      <c r="A259" s="249">
        <v>3</v>
      </c>
      <c r="B259" s="59" t="s">
        <v>722</v>
      </c>
      <c r="C259" s="38">
        <v>7</v>
      </c>
      <c r="D259" s="38">
        <v>31153</v>
      </c>
      <c r="E259" s="155" t="s">
        <v>805</v>
      </c>
      <c r="F259" s="48"/>
      <c r="G259" s="82"/>
      <c r="H259" s="82"/>
      <c r="I259" s="82"/>
      <c r="J259" s="82"/>
      <c r="K259" s="60">
        <v>70000</v>
      </c>
      <c r="L259" s="82"/>
      <c r="M259" s="82"/>
    </row>
    <row r="260" spans="1:13" s="50" customFormat="1" ht="20.25" x14ac:dyDescent="0.4">
      <c r="A260" s="249">
        <v>4</v>
      </c>
      <c r="B260" s="59" t="s">
        <v>724</v>
      </c>
      <c r="C260" s="38">
        <v>7</v>
      </c>
      <c r="D260" s="38">
        <v>31159</v>
      </c>
      <c r="E260" s="155" t="s">
        <v>805</v>
      </c>
      <c r="F260" s="48"/>
      <c r="G260" s="82"/>
      <c r="H260" s="82"/>
      <c r="I260" s="82"/>
      <c r="J260" s="82"/>
      <c r="K260" s="60">
        <v>130000</v>
      </c>
      <c r="L260" s="82"/>
      <c r="M260" s="82"/>
    </row>
    <row r="261" spans="1:13" s="50" customFormat="1" ht="20.25" x14ac:dyDescent="0.4">
      <c r="A261" s="249">
        <v>5</v>
      </c>
      <c r="B261" s="59" t="s">
        <v>725</v>
      </c>
      <c r="C261" s="38">
        <v>7</v>
      </c>
      <c r="D261" s="38">
        <v>31159</v>
      </c>
      <c r="E261" s="155" t="s">
        <v>805</v>
      </c>
      <c r="F261" s="48"/>
      <c r="G261" s="82"/>
      <c r="H261" s="82"/>
      <c r="I261" s="82"/>
      <c r="J261" s="82"/>
      <c r="K261" s="60">
        <v>100000</v>
      </c>
      <c r="L261" s="82"/>
      <c r="M261" s="82"/>
    </row>
    <row r="262" spans="1:13" s="50" customFormat="1" ht="60.75" x14ac:dyDescent="0.4">
      <c r="A262" s="249">
        <v>6</v>
      </c>
      <c r="B262" s="59" t="s">
        <v>591</v>
      </c>
      <c r="C262" s="38">
        <v>7</v>
      </c>
      <c r="D262" s="38">
        <v>22522</v>
      </c>
      <c r="E262" s="155" t="s">
        <v>805</v>
      </c>
      <c r="F262" s="48"/>
      <c r="G262" s="82"/>
      <c r="H262" s="82"/>
      <c r="I262" s="82"/>
      <c r="J262" s="82"/>
      <c r="K262" s="60">
        <v>28000</v>
      </c>
      <c r="L262" s="82"/>
      <c r="M262" s="82"/>
    </row>
    <row r="263" spans="1:13" s="50" customFormat="1" ht="20.25" x14ac:dyDescent="0.4">
      <c r="A263" s="249">
        <v>7</v>
      </c>
      <c r="B263" s="59" t="s">
        <v>592</v>
      </c>
      <c r="C263" s="38">
        <v>7</v>
      </c>
      <c r="D263" s="38">
        <v>31151</v>
      </c>
      <c r="E263" s="155" t="s">
        <v>805</v>
      </c>
      <c r="F263" s="48"/>
      <c r="G263" s="82"/>
      <c r="H263" s="82"/>
      <c r="I263" s="82"/>
      <c r="J263" s="82"/>
      <c r="K263" s="60">
        <v>100000</v>
      </c>
      <c r="L263" s="82"/>
      <c r="M263" s="82"/>
    </row>
    <row r="264" spans="1:13" s="50" customFormat="1" ht="20.25" x14ac:dyDescent="0.4">
      <c r="A264" s="249">
        <v>8</v>
      </c>
      <c r="B264" s="59" t="s">
        <v>593</v>
      </c>
      <c r="C264" s="38">
        <v>7</v>
      </c>
      <c r="D264" s="38">
        <v>31156</v>
      </c>
      <c r="E264" s="155" t="s">
        <v>805</v>
      </c>
      <c r="F264" s="48"/>
      <c r="G264" s="82"/>
      <c r="H264" s="82"/>
      <c r="I264" s="82"/>
      <c r="J264" s="82"/>
      <c r="K264" s="60">
        <v>60000</v>
      </c>
      <c r="L264" s="82"/>
      <c r="M264" s="82"/>
    </row>
    <row r="265" spans="1:13" s="50" customFormat="1" ht="20.25" x14ac:dyDescent="0.4">
      <c r="A265" s="249">
        <v>9</v>
      </c>
      <c r="B265" s="59" t="s">
        <v>594</v>
      </c>
      <c r="C265" s="38">
        <v>7</v>
      </c>
      <c r="D265" s="38">
        <v>31156</v>
      </c>
      <c r="E265" s="155" t="s">
        <v>805</v>
      </c>
      <c r="F265" s="48"/>
      <c r="G265" s="82"/>
      <c r="H265" s="82"/>
      <c r="I265" s="82"/>
      <c r="J265" s="82"/>
      <c r="K265" s="60">
        <v>90000</v>
      </c>
      <c r="L265" s="82"/>
      <c r="M265" s="82"/>
    </row>
    <row r="266" spans="1:13" s="50" customFormat="1" ht="20.25" x14ac:dyDescent="0.4">
      <c r="A266" s="249">
        <v>10</v>
      </c>
      <c r="B266" s="59" t="s">
        <v>595</v>
      </c>
      <c r="C266" s="38">
        <v>7</v>
      </c>
      <c r="D266" s="38">
        <v>31156</v>
      </c>
      <c r="E266" s="155" t="s">
        <v>805</v>
      </c>
      <c r="F266" s="48"/>
      <c r="G266" s="82"/>
      <c r="H266" s="82"/>
      <c r="I266" s="82"/>
      <c r="J266" s="82"/>
      <c r="K266" s="60">
        <v>90000</v>
      </c>
      <c r="L266" s="82"/>
      <c r="M266" s="82"/>
    </row>
    <row r="267" spans="1:13" s="50" customFormat="1" ht="20.25" x14ac:dyDescent="0.4">
      <c r="A267" s="249">
        <v>11</v>
      </c>
      <c r="B267" s="59" t="s">
        <v>668</v>
      </c>
      <c r="C267" s="38">
        <v>7</v>
      </c>
      <c r="D267" s="38">
        <v>31156</v>
      </c>
      <c r="E267" s="155" t="s">
        <v>805</v>
      </c>
      <c r="F267" s="48"/>
      <c r="G267" s="82"/>
      <c r="H267" s="82"/>
      <c r="I267" s="82"/>
      <c r="J267" s="82"/>
      <c r="K267" s="60">
        <v>90000</v>
      </c>
      <c r="L267" s="82"/>
      <c r="M267" s="82"/>
    </row>
    <row r="268" spans="1:13" s="50" customFormat="1" ht="20.25" x14ac:dyDescent="0.4">
      <c r="A268" s="249">
        <v>12</v>
      </c>
      <c r="B268" s="59" t="s">
        <v>596</v>
      </c>
      <c r="C268" s="38">
        <v>7</v>
      </c>
      <c r="D268" s="38">
        <v>31159</v>
      </c>
      <c r="E268" s="155" t="s">
        <v>805</v>
      </c>
      <c r="F268" s="48"/>
      <c r="G268" s="82"/>
      <c r="H268" s="82"/>
      <c r="I268" s="82"/>
      <c r="J268" s="82"/>
      <c r="K268" s="60">
        <v>90000</v>
      </c>
      <c r="L268" s="82"/>
      <c r="M268" s="82"/>
    </row>
    <row r="269" spans="1:13" s="50" customFormat="1" ht="20.25" x14ac:dyDescent="0.4">
      <c r="A269" s="249">
        <v>13</v>
      </c>
      <c r="B269" s="59" t="s">
        <v>597</v>
      </c>
      <c r="C269" s="38">
        <v>7</v>
      </c>
      <c r="D269" s="38">
        <v>31159</v>
      </c>
      <c r="E269" s="155" t="s">
        <v>805</v>
      </c>
      <c r="F269" s="48"/>
      <c r="G269" s="82"/>
      <c r="H269" s="82"/>
      <c r="I269" s="82"/>
      <c r="J269" s="82"/>
      <c r="K269" s="60">
        <v>180000</v>
      </c>
      <c r="L269" s="92"/>
      <c r="M269" s="82"/>
    </row>
    <row r="270" spans="1:13" s="50" customFormat="1" ht="33" customHeight="1" x14ac:dyDescent="0.4">
      <c r="A270" s="249">
        <v>14</v>
      </c>
      <c r="B270" s="59" t="s">
        <v>723</v>
      </c>
      <c r="C270" s="38">
        <v>7</v>
      </c>
      <c r="D270" s="38">
        <v>22522</v>
      </c>
      <c r="E270" s="155" t="s">
        <v>741</v>
      </c>
      <c r="F270" s="48"/>
      <c r="G270" s="82"/>
      <c r="H270" s="82"/>
      <c r="I270" s="82"/>
      <c r="J270" s="82"/>
      <c r="K270" s="60">
        <v>200000</v>
      </c>
      <c r="L270" s="92"/>
      <c r="M270" s="82"/>
    </row>
    <row r="271" spans="1:13" s="50" customFormat="1" ht="33" customHeight="1" x14ac:dyDescent="0.4">
      <c r="A271" s="249">
        <v>15</v>
      </c>
      <c r="B271" s="59" t="s">
        <v>667</v>
      </c>
      <c r="C271" s="38">
        <v>7</v>
      </c>
      <c r="D271" s="38">
        <v>31123</v>
      </c>
      <c r="E271" s="155" t="s">
        <v>741</v>
      </c>
      <c r="F271" s="48"/>
      <c r="G271" s="82"/>
      <c r="H271" s="82"/>
      <c r="I271" s="82"/>
      <c r="J271" s="82"/>
      <c r="K271" s="60">
        <v>100000</v>
      </c>
      <c r="L271" s="92"/>
      <c r="M271" s="82"/>
    </row>
    <row r="272" spans="1:13" s="50" customFormat="1" ht="20.25" x14ac:dyDescent="0.4">
      <c r="A272" s="319" t="s">
        <v>15</v>
      </c>
      <c r="B272" s="319"/>
      <c r="C272" s="319"/>
      <c r="D272" s="319"/>
      <c r="E272" s="155"/>
      <c r="F272" s="48"/>
      <c r="G272" s="82"/>
      <c r="H272" s="82"/>
      <c r="I272" s="82"/>
      <c r="J272" s="82"/>
      <c r="K272" s="60">
        <f>SUM(K257:K271)</f>
        <v>1500000</v>
      </c>
      <c r="L272" s="82"/>
      <c r="M272" s="82"/>
    </row>
    <row r="273" spans="1:13" s="97" customFormat="1" ht="19.5" customHeight="1" x14ac:dyDescent="0.25">
      <c r="A273" s="324" t="s">
        <v>711</v>
      </c>
      <c r="B273" s="324"/>
      <c r="C273" s="324"/>
      <c r="D273" s="324"/>
      <c r="E273" s="324"/>
      <c r="F273" s="324"/>
      <c r="G273" s="324"/>
      <c r="H273" s="324"/>
      <c r="I273" s="324"/>
      <c r="J273" s="324"/>
      <c r="K273" s="324"/>
      <c r="L273" s="324"/>
      <c r="M273" s="96"/>
    </row>
    <row r="274" spans="1:13" s="50" customFormat="1" ht="20.25" x14ac:dyDescent="0.4">
      <c r="A274" s="38">
        <v>1</v>
      </c>
      <c r="B274" s="59" t="s">
        <v>676</v>
      </c>
      <c r="C274" s="38">
        <v>8</v>
      </c>
      <c r="D274" s="38">
        <v>31112</v>
      </c>
      <c r="E274" s="155" t="s">
        <v>805</v>
      </c>
      <c r="F274" s="48"/>
      <c r="G274" s="82"/>
      <c r="H274" s="82"/>
      <c r="I274" s="82"/>
      <c r="J274" s="82"/>
      <c r="K274" s="60">
        <v>400000</v>
      </c>
      <c r="L274" s="82"/>
      <c r="M274" s="82"/>
    </row>
    <row r="275" spans="1:13" s="50" customFormat="1" ht="39" customHeight="1" x14ac:dyDescent="0.4">
      <c r="A275" s="38">
        <v>2</v>
      </c>
      <c r="B275" s="59" t="s">
        <v>672</v>
      </c>
      <c r="C275" s="38">
        <v>8</v>
      </c>
      <c r="D275" s="38">
        <v>31151</v>
      </c>
      <c r="E275" s="155" t="s">
        <v>805</v>
      </c>
      <c r="F275" s="48"/>
      <c r="G275" s="82"/>
      <c r="H275" s="82"/>
      <c r="I275" s="82"/>
      <c r="J275" s="82"/>
      <c r="K275" s="60">
        <v>150000</v>
      </c>
      <c r="L275" s="82"/>
      <c r="M275" s="82"/>
    </row>
    <row r="276" spans="1:13" s="50" customFormat="1" ht="20.25" x14ac:dyDescent="0.4">
      <c r="A276" s="249">
        <v>3</v>
      </c>
      <c r="B276" s="59" t="s">
        <v>598</v>
      </c>
      <c r="C276" s="38">
        <v>8</v>
      </c>
      <c r="D276" s="38">
        <v>31159</v>
      </c>
      <c r="E276" s="155" t="s">
        <v>805</v>
      </c>
      <c r="F276" s="48"/>
      <c r="G276" s="82"/>
      <c r="H276" s="82"/>
      <c r="I276" s="82"/>
      <c r="J276" s="82"/>
      <c r="K276" s="60">
        <v>200000</v>
      </c>
      <c r="L276" s="82"/>
      <c r="M276" s="82"/>
    </row>
    <row r="277" spans="1:13" s="50" customFormat="1" ht="40.5" x14ac:dyDescent="0.4">
      <c r="A277" s="249">
        <v>4</v>
      </c>
      <c r="B277" s="59" t="s">
        <v>599</v>
      </c>
      <c r="C277" s="38">
        <v>8</v>
      </c>
      <c r="D277" s="38">
        <v>22522</v>
      </c>
      <c r="E277" s="155" t="s">
        <v>805</v>
      </c>
      <c r="F277" s="48"/>
      <c r="G277" s="82"/>
      <c r="H277" s="82"/>
      <c r="I277" s="82"/>
      <c r="J277" s="82"/>
      <c r="K277" s="60">
        <v>100000</v>
      </c>
      <c r="L277" s="82"/>
      <c r="M277" s="82"/>
    </row>
    <row r="278" spans="1:13" s="50" customFormat="1" ht="40.5" x14ac:dyDescent="0.4">
      <c r="A278" s="249">
        <v>5</v>
      </c>
      <c r="B278" s="59" t="s">
        <v>677</v>
      </c>
      <c r="C278" s="38">
        <v>8</v>
      </c>
      <c r="D278" s="38">
        <v>22522</v>
      </c>
      <c r="E278" s="155" t="s">
        <v>805</v>
      </c>
      <c r="F278" s="48"/>
      <c r="G278" s="82"/>
      <c r="H278" s="82"/>
      <c r="I278" s="82"/>
      <c r="J278" s="82"/>
      <c r="K278" s="60">
        <v>50000</v>
      </c>
      <c r="L278" s="82"/>
      <c r="M278" s="82"/>
    </row>
    <row r="279" spans="1:13" s="50" customFormat="1" ht="20.25" x14ac:dyDescent="0.4">
      <c r="A279" s="249">
        <v>6</v>
      </c>
      <c r="B279" s="59" t="s">
        <v>601</v>
      </c>
      <c r="C279" s="38">
        <v>8</v>
      </c>
      <c r="D279" s="38">
        <v>22522</v>
      </c>
      <c r="E279" s="155" t="s">
        <v>805</v>
      </c>
      <c r="F279" s="48"/>
      <c r="G279" s="82"/>
      <c r="H279" s="82"/>
      <c r="I279" s="82"/>
      <c r="J279" s="82"/>
      <c r="K279" s="60">
        <v>25000</v>
      </c>
      <c r="L279" s="82"/>
      <c r="M279" s="82"/>
    </row>
    <row r="280" spans="1:13" s="50" customFormat="1" ht="20.25" x14ac:dyDescent="0.4">
      <c r="A280" s="249">
        <v>7</v>
      </c>
      <c r="B280" s="59" t="s">
        <v>603</v>
      </c>
      <c r="C280" s="38">
        <v>8</v>
      </c>
      <c r="D280" s="38">
        <v>31159</v>
      </c>
      <c r="E280" s="155" t="s">
        <v>805</v>
      </c>
      <c r="F280" s="48"/>
      <c r="G280" s="82"/>
      <c r="H280" s="82"/>
      <c r="I280" s="82"/>
      <c r="J280" s="82"/>
      <c r="K280" s="60">
        <v>275000</v>
      </c>
      <c r="L280" s="92"/>
      <c r="M280" s="82"/>
    </row>
    <row r="281" spans="1:13" s="50" customFormat="1" ht="40.5" x14ac:dyDescent="0.4">
      <c r="A281" s="249">
        <v>8</v>
      </c>
      <c r="B281" s="59" t="s">
        <v>602</v>
      </c>
      <c r="C281" s="38">
        <v>8</v>
      </c>
      <c r="D281" s="38">
        <v>27213</v>
      </c>
      <c r="E281" s="155" t="s">
        <v>741</v>
      </c>
      <c r="F281" s="48"/>
      <c r="G281" s="82"/>
      <c r="H281" s="82"/>
      <c r="I281" s="82"/>
      <c r="J281" s="82"/>
      <c r="K281" s="60">
        <v>100000</v>
      </c>
      <c r="L281" s="92"/>
      <c r="M281" s="82"/>
    </row>
    <row r="282" spans="1:13" s="50" customFormat="1" ht="20.25" x14ac:dyDescent="0.4">
      <c r="A282" s="249">
        <v>9</v>
      </c>
      <c r="B282" s="59" t="s">
        <v>600</v>
      </c>
      <c r="C282" s="38">
        <v>8</v>
      </c>
      <c r="D282" s="38">
        <v>22522</v>
      </c>
      <c r="E282" s="155" t="s">
        <v>741</v>
      </c>
      <c r="F282" s="48"/>
      <c r="G282" s="82"/>
      <c r="H282" s="82"/>
      <c r="I282" s="82"/>
      <c r="J282" s="82"/>
      <c r="K282" s="60">
        <v>200000</v>
      </c>
      <c r="L282" s="92"/>
      <c r="M282" s="82"/>
    </row>
    <row r="283" spans="1:13" s="50" customFormat="1" ht="20.25" x14ac:dyDescent="0.4">
      <c r="A283" s="319" t="s">
        <v>15</v>
      </c>
      <c r="B283" s="319"/>
      <c r="C283" s="319"/>
      <c r="D283" s="319"/>
      <c r="E283" s="155"/>
      <c r="F283" s="48"/>
      <c r="G283" s="82"/>
      <c r="H283" s="82"/>
      <c r="I283" s="82"/>
      <c r="J283" s="82"/>
      <c r="K283" s="100">
        <f>SUM(K274:K282)</f>
        <v>1500000</v>
      </c>
      <c r="L283" s="82"/>
      <c r="M283" s="82"/>
    </row>
    <row r="284" spans="1:13" s="97" customFormat="1" ht="19.5" customHeight="1" x14ac:dyDescent="0.25">
      <c r="A284" s="324" t="s">
        <v>712</v>
      </c>
      <c r="B284" s="324"/>
      <c r="C284" s="324"/>
      <c r="D284" s="324"/>
      <c r="E284" s="324"/>
      <c r="F284" s="324"/>
      <c r="G284" s="324"/>
      <c r="H284" s="324"/>
      <c r="I284" s="324"/>
      <c r="J284" s="324"/>
      <c r="K284" s="324"/>
      <c r="L284" s="324"/>
      <c r="M284" s="96"/>
    </row>
    <row r="285" spans="1:13" s="50" customFormat="1" ht="40.5" x14ac:dyDescent="0.4">
      <c r="A285" s="38">
        <v>1</v>
      </c>
      <c r="B285" s="59" t="s">
        <v>604</v>
      </c>
      <c r="C285" s="38">
        <v>9</v>
      </c>
      <c r="D285" s="38">
        <v>31151</v>
      </c>
      <c r="E285" s="155" t="s">
        <v>805</v>
      </c>
      <c r="F285" s="48"/>
      <c r="G285" s="82"/>
      <c r="H285" s="82"/>
      <c r="I285" s="82"/>
      <c r="J285" s="82"/>
      <c r="K285" s="60">
        <v>500000</v>
      </c>
      <c r="L285" s="82"/>
      <c r="M285" s="82"/>
    </row>
    <row r="286" spans="1:13" s="50" customFormat="1" ht="20.25" x14ac:dyDescent="0.4">
      <c r="A286" s="38">
        <v>2</v>
      </c>
      <c r="B286" s="59" t="s">
        <v>605</v>
      </c>
      <c r="C286" s="38">
        <v>9</v>
      </c>
      <c r="D286" s="38">
        <v>31155</v>
      </c>
      <c r="E286" s="155" t="s">
        <v>805</v>
      </c>
      <c r="F286" s="48"/>
      <c r="G286" s="82"/>
      <c r="H286" s="82"/>
      <c r="I286" s="82"/>
      <c r="J286" s="82"/>
      <c r="K286" s="60">
        <v>200000</v>
      </c>
      <c r="L286" s="82"/>
      <c r="M286" s="82"/>
    </row>
    <row r="287" spans="1:13" s="50" customFormat="1" ht="20.25" x14ac:dyDescent="0.4">
      <c r="A287" s="249">
        <v>3</v>
      </c>
      <c r="B287" s="59" t="s">
        <v>606</v>
      </c>
      <c r="C287" s="38">
        <v>9</v>
      </c>
      <c r="D287" s="38">
        <v>31155</v>
      </c>
      <c r="E287" s="155" t="s">
        <v>805</v>
      </c>
      <c r="F287" s="48"/>
      <c r="G287" s="82"/>
      <c r="H287" s="82"/>
      <c r="I287" s="82"/>
      <c r="J287" s="82"/>
      <c r="K287" s="60">
        <v>150000</v>
      </c>
      <c r="L287" s="82"/>
      <c r="M287" s="82"/>
    </row>
    <row r="288" spans="1:13" s="50" customFormat="1" ht="20.25" x14ac:dyDescent="0.4">
      <c r="A288" s="249">
        <v>4</v>
      </c>
      <c r="B288" s="59" t="s">
        <v>607</v>
      </c>
      <c r="C288" s="38">
        <v>9</v>
      </c>
      <c r="D288" s="38">
        <v>31155</v>
      </c>
      <c r="E288" s="155" t="s">
        <v>805</v>
      </c>
      <c r="F288" s="48"/>
      <c r="G288" s="82"/>
      <c r="H288" s="82"/>
      <c r="I288" s="82"/>
      <c r="J288" s="82"/>
      <c r="K288" s="60">
        <v>225000</v>
      </c>
      <c r="L288" s="82"/>
      <c r="M288" s="82"/>
    </row>
    <row r="289" spans="1:13" s="50" customFormat="1" ht="20.25" x14ac:dyDescent="0.4">
      <c r="A289" s="249">
        <v>5</v>
      </c>
      <c r="B289" s="59" t="s">
        <v>609</v>
      </c>
      <c r="C289" s="38">
        <v>9</v>
      </c>
      <c r="D289" s="38">
        <v>31155</v>
      </c>
      <c r="E289" s="155" t="s">
        <v>805</v>
      </c>
      <c r="F289" s="48"/>
      <c r="G289" s="82"/>
      <c r="H289" s="82"/>
      <c r="I289" s="82"/>
      <c r="J289" s="82"/>
      <c r="K289" s="60">
        <v>125000</v>
      </c>
      <c r="L289" s="82"/>
      <c r="M289" s="82"/>
    </row>
    <row r="290" spans="1:13" s="50" customFormat="1" ht="20.25" x14ac:dyDescent="0.4">
      <c r="A290" s="249">
        <v>6</v>
      </c>
      <c r="B290" s="59" t="s">
        <v>608</v>
      </c>
      <c r="C290" s="38">
        <v>9</v>
      </c>
      <c r="D290" s="38">
        <v>31156</v>
      </c>
      <c r="E290" s="155" t="s">
        <v>741</v>
      </c>
      <c r="F290" s="48"/>
      <c r="G290" s="82"/>
      <c r="H290" s="82"/>
      <c r="I290" s="82"/>
      <c r="J290" s="82"/>
      <c r="K290" s="60">
        <v>100000</v>
      </c>
      <c r="L290" s="82"/>
      <c r="M290" s="82"/>
    </row>
    <row r="291" spans="1:13" s="50" customFormat="1" ht="30" customHeight="1" x14ac:dyDescent="0.4">
      <c r="A291" s="249">
        <v>7</v>
      </c>
      <c r="B291" s="74" t="s">
        <v>720</v>
      </c>
      <c r="C291" s="64">
        <v>9</v>
      </c>
      <c r="D291" s="64"/>
      <c r="E291" s="155" t="s">
        <v>741</v>
      </c>
      <c r="F291" s="75"/>
      <c r="G291" s="85"/>
      <c r="H291" s="85"/>
      <c r="I291" s="85"/>
      <c r="J291" s="85"/>
      <c r="K291" s="84">
        <v>200000</v>
      </c>
      <c r="L291" s="85"/>
      <c r="M291" s="85"/>
    </row>
    <row r="292" spans="1:13" s="50" customFormat="1" ht="20.25" x14ac:dyDescent="0.4">
      <c r="A292" s="319" t="s">
        <v>15</v>
      </c>
      <c r="B292" s="319"/>
      <c r="C292" s="319"/>
      <c r="D292" s="319"/>
      <c r="E292" s="155"/>
      <c r="F292" s="48"/>
      <c r="G292" s="82"/>
      <c r="H292" s="82"/>
      <c r="I292" s="82"/>
      <c r="J292" s="82"/>
      <c r="K292" s="60">
        <f>SUM(K285:K291)</f>
        <v>1500000</v>
      </c>
      <c r="L292" s="82"/>
      <c r="M292" s="82"/>
    </row>
    <row r="293" spans="1:13" s="97" customFormat="1" ht="19.5" customHeight="1" x14ac:dyDescent="0.25">
      <c r="A293" s="324" t="s">
        <v>713</v>
      </c>
      <c r="B293" s="324"/>
      <c r="C293" s="324"/>
      <c r="D293" s="324"/>
      <c r="E293" s="324"/>
      <c r="F293" s="324"/>
      <c r="G293" s="324"/>
      <c r="H293" s="324"/>
      <c r="I293" s="324"/>
      <c r="J293" s="324"/>
      <c r="K293" s="324"/>
      <c r="L293" s="324"/>
      <c r="M293" s="96"/>
    </row>
    <row r="294" spans="1:13" s="50" customFormat="1" ht="40.5" x14ac:dyDescent="0.4">
      <c r="A294" s="38">
        <v>1</v>
      </c>
      <c r="B294" s="48" t="s">
        <v>611</v>
      </c>
      <c r="C294" s="38">
        <v>10</v>
      </c>
      <c r="D294" s="38">
        <v>31156</v>
      </c>
      <c r="E294" s="155" t="s">
        <v>805</v>
      </c>
      <c r="F294" s="48"/>
      <c r="G294" s="82"/>
      <c r="H294" s="82"/>
      <c r="I294" s="82"/>
      <c r="J294" s="82"/>
      <c r="K294" s="60">
        <v>200000</v>
      </c>
      <c r="L294" s="82"/>
      <c r="M294" s="82"/>
    </row>
    <row r="295" spans="1:13" s="50" customFormat="1" ht="20.25" x14ac:dyDescent="0.4">
      <c r="A295" s="38">
        <v>2</v>
      </c>
      <c r="B295" s="48" t="s">
        <v>612</v>
      </c>
      <c r="C295" s="38">
        <v>10</v>
      </c>
      <c r="D295" s="38">
        <v>31155</v>
      </c>
      <c r="E295" s="155" t="s">
        <v>805</v>
      </c>
      <c r="F295" s="48"/>
      <c r="G295" s="82"/>
      <c r="H295" s="82"/>
      <c r="I295" s="82"/>
      <c r="J295" s="82"/>
      <c r="K295" s="60">
        <v>200000</v>
      </c>
      <c r="L295" s="82"/>
      <c r="M295" s="82"/>
    </row>
    <row r="296" spans="1:13" s="50" customFormat="1" ht="20.25" x14ac:dyDescent="0.4">
      <c r="A296" s="249">
        <v>3</v>
      </c>
      <c r="B296" s="48" t="s">
        <v>614</v>
      </c>
      <c r="C296" s="38">
        <v>10</v>
      </c>
      <c r="D296" s="38">
        <v>31155</v>
      </c>
      <c r="E296" s="155" t="s">
        <v>805</v>
      </c>
      <c r="F296" s="48"/>
      <c r="G296" s="82"/>
      <c r="H296" s="82"/>
      <c r="I296" s="82"/>
      <c r="J296" s="82"/>
      <c r="K296" s="60">
        <v>150000</v>
      </c>
      <c r="L296" s="82"/>
      <c r="M296" s="82"/>
    </row>
    <row r="297" spans="1:13" s="50" customFormat="1" ht="40.5" x14ac:dyDescent="0.4">
      <c r="A297" s="249">
        <v>4</v>
      </c>
      <c r="B297" s="48" t="s">
        <v>615</v>
      </c>
      <c r="C297" s="38">
        <v>10</v>
      </c>
      <c r="D297" s="38">
        <v>31151</v>
      </c>
      <c r="E297" s="155" t="s">
        <v>805</v>
      </c>
      <c r="F297" s="48"/>
      <c r="G297" s="82"/>
      <c r="H297" s="82"/>
      <c r="I297" s="82"/>
      <c r="J297" s="82"/>
      <c r="K297" s="60">
        <v>125000</v>
      </c>
      <c r="L297" s="82"/>
      <c r="M297" s="82"/>
    </row>
    <row r="298" spans="1:13" s="50" customFormat="1" ht="19.5" customHeight="1" x14ac:dyDescent="0.4">
      <c r="A298" s="249">
        <v>5</v>
      </c>
      <c r="B298" s="48" t="s">
        <v>616</v>
      </c>
      <c r="C298" s="38">
        <v>10</v>
      </c>
      <c r="D298" s="38">
        <v>31151</v>
      </c>
      <c r="E298" s="155" t="s">
        <v>805</v>
      </c>
      <c r="F298" s="48"/>
      <c r="G298" s="82"/>
      <c r="H298" s="82"/>
      <c r="I298" s="82"/>
      <c r="J298" s="82"/>
      <c r="K298" s="60">
        <v>50000</v>
      </c>
      <c r="L298" s="82"/>
      <c r="M298" s="82"/>
    </row>
    <row r="299" spans="1:13" s="50" customFormat="1" ht="20.25" x14ac:dyDescent="0.4">
      <c r="A299" s="249">
        <v>6</v>
      </c>
      <c r="B299" s="48" t="s">
        <v>617</v>
      </c>
      <c r="C299" s="38">
        <v>10</v>
      </c>
      <c r="D299" s="38">
        <v>31155</v>
      </c>
      <c r="E299" s="155" t="s">
        <v>805</v>
      </c>
      <c r="F299" s="48"/>
      <c r="G299" s="82"/>
      <c r="H299" s="82"/>
      <c r="I299" s="82"/>
      <c r="J299" s="82"/>
      <c r="K299" s="60">
        <v>200000</v>
      </c>
      <c r="L299" s="82"/>
      <c r="M299" s="82"/>
    </row>
    <row r="300" spans="1:13" s="94" customFormat="1" ht="40.5" x14ac:dyDescent="0.4">
      <c r="A300" s="249">
        <v>7</v>
      </c>
      <c r="B300" s="91" t="s">
        <v>814</v>
      </c>
      <c r="C300" s="90">
        <v>10</v>
      </c>
      <c r="D300" s="90"/>
      <c r="E300" s="155" t="s">
        <v>805</v>
      </c>
      <c r="F300" s="91"/>
      <c r="G300" s="92"/>
      <c r="H300" s="92"/>
      <c r="I300" s="92"/>
      <c r="J300" s="92"/>
      <c r="K300" s="93">
        <v>275000</v>
      </c>
      <c r="L300" s="92"/>
      <c r="M300" s="92"/>
    </row>
    <row r="301" spans="1:13" s="50" customFormat="1" ht="20.25" x14ac:dyDescent="0.4">
      <c r="A301" s="249">
        <v>8</v>
      </c>
      <c r="B301" s="48" t="s">
        <v>613</v>
      </c>
      <c r="C301" s="38">
        <v>10</v>
      </c>
      <c r="D301" s="38">
        <v>31151</v>
      </c>
      <c r="E301" s="155" t="s">
        <v>741</v>
      </c>
      <c r="F301" s="48"/>
      <c r="G301" s="82"/>
      <c r="H301" s="82"/>
      <c r="I301" s="82"/>
      <c r="J301" s="82"/>
      <c r="K301" s="60">
        <v>100000</v>
      </c>
      <c r="L301" s="92"/>
      <c r="M301" s="82"/>
    </row>
    <row r="302" spans="1:13" s="50" customFormat="1" ht="20.25" x14ac:dyDescent="0.4">
      <c r="A302" s="249">
        <v>9</v>
      </c>
      <c r="B302" s="48" t="s">
        <v>610</v>
      </c>
      <c r="C302" s="38">
        <v>10</v>
      </c>
      <c r="D302" s="38"/>
      <c r="E302" s="155" t="s">
        <v>741</v>
      </c>
      <c r="F302" s="48"/>
      <c r="G302" s="82"/>
      <c r="H302" s="82"/>
      <c r="I302" s="82"/>
      <c r="J302" s="82"/>
      <c r="K302" s="60">
        <v>200000</v>
      </c>
      <c r="L302" s="92"/>
      <c r="M302" s="82"/>
    </row>
    <row r="303" spans="1:13" s="101" customFormat="1" ht="20.25" x14ac:dyDescent="0.4">
      <c r="A303" s="332" t="s">
        <v>15</v>
      </c>
      <c r="B303" s="333"/>
      <c r="C303" s="334"/>
      <c r="D303" s="64"/>
      <c r="E303" s="155"/>
      <c r="F303" s="75"/>
      <c r="G303" s="85"/>
      <c r="H303" s="85"/>
      <c r="I303" s="85"/>
      <c r="J303" s="85"/>
      <c r="K303" s="84">
        <f>SUM(K294:K302)</f>
        <v>1500000</v>
      </c>
      <c r="L303" s="85"/>
      <c r="M303" s="85"/>
    </row>
    <row r="304" spans="1:13" s="97" customFormat="1" ht="19.5" customHeight="1" x14ac:dyDescent="0.25">
      <c r="A304" s="324" t="s">
        <v>714</v>
      </c>
      <c r="B304" s="324"/>
      <c r="C304" s="324"/>
      <c r="D304" s="324"/>
      <c r="E304" s="324"/>
      <c r="F304" s="324"/>
      <c r="G304" s="324"/>
      <c r="H304" s="324"/>
      <c r="I304" s="324"/>
      <c r="J304" s="324"/>
      <c r="K304" s="324"/>
      <c r="L304" s="324"/>
      <c r="M304" s="96"/>
    </row>
    <row r="305" spans="1:13" s="50" customFormat="1" ht="40.5" x14ac:dyDescent="0.4">
      <c r="A305" s="38">
        <v>1</v>
      </c>
      <c r="B305" s="59" t="s">
        <v>666</v>
      </c>
      <c r="C305" s="38">
        <v>11</v>
      </c>
      <c r="D305" s="38">
        <v>31151</v>
      </c>
      <c r="E305" s="155" t="s">
        <v>805</v>
      </c>
      <c r="F305" s="48"/>
      <c r="G305" s="82"/>
      <c r="H305" s="82"/>
      <c r="I305" s="82"/>
      <c r="J305" s="82"/>
      <c r="K305" s="60">
        <v>250000</v>
      </c>
      <c r="L305" s="82"/>
      <c r="M305" s="82"/>
    </row>
    <row r="306" spans="1:13" s="50" customFormat="1" ht="20.25" x14ac:dyDescent="0.4">
      <c r="A306" s="38">
        <v>2</v>
      </c>
      <c r="B306" s="59" t="s">
        <v>678</v>
      </c>
      <c r="C306" s="38">
        <v>11</v>
      </c>
      <c r="D306" s="38">
        <v>31151</v>
      </c>
      <c r="E306" s="155" t="s">
        <v>805</v>
      </c>
      <c r="F306" s="48"/>
      <c r="G306" s="82"/>
      <c r="H306" s="82"/>
      <c r="I306" s="82"/>
      <c r="J306" s="82"/>
      <c r="K306" s="60">
        <v>200000</v>
      </c>
      <c r="L306" s="82"/>
      <c r="M306" s="82"/>
    </row>
    <row r="307" spans="1:13" s="50" customFormat="1" ht="40.5" x14ac:dyDescent="0.4">
      <c r="A307" s="249">
        <v>3</v>
      </c>
      <c r="B307" s="59" t="s">
        <v>618</v>
      </c>
      <c r="C307" s="38">
        <v>11</v>
      </c>
      <c r="D307" s="38">
        <v>31151</v>
      </c>
      <c r="E307" s="155" t="s">
        <v>805</v>
      </c>
      <c r="F307" s="48"/>
      <c r="G307" s="82"/>
      <c r="H307" s="82"/>
      <c r="I307" s="82"/>
      <c r="J307" s="82"/>
      <c r="K307" s="60">
        <v>100000</v>
      </c>
      <c r="L307" s="82"/>
      <c r="M307" s="82"/>
    </row>
    <row r="308" spans="1:13" s="50" customFormat="1" ht="40.5" x14ac:dyDescent="0.4">
      <c r="A308" s="249">
        <v>4</v>
      </c>
      <c r="B308" s="59" t="s">
        <v>620</v>
      </c>
      <c r="C308" s="38">
        <v>11</v>
      </c>
      <c r="D308" s="38">
        <v>31151</v>
      </c>
      <c r="E308" s="155" t="s">
        <v>805</v>
      </c>
      <c r="F308" s="48"/>
      <c r="G308" s="82"/>
      <c r="H308" s="82"/>
      <c r="I308" s="82"/>
      <c r="J308" s="82"/>
      <c r="K308" s="60">
        <v>250000</v>
      </c>
      <c r="L308" s="82"/>
      <c r="M308" s="82"/>
    </row>
    <row r="309" spans="1:13" s="50" customFormat="1" ht="20.25" x14ac:dyDescent="0.4">
      <c r="A309" s="249">
        <v>5</v>
      </c>
      <c r="B309" s="59" t="s">
        <v>621</v>
      </c>
      <c r="C309" s="38">
        <v>11</v>
      </c>
      <c r="D309" s="38">
        <v>31155</v>
      </c>
      <c r="E309" s="155" t="s">
        <v>805</v>
      </c>
      <c r="F309" s="48"/>
      <c r="G309" s="82"/>
      <c r="H309" s="82"/>
      <c r="I309" s="82"/>
      <c r="J309" s="82"/>
      <c r="K309" s="60">
        <v>50000</v>
      </c>
      <c r="L309" s="82"/>
      <c r="M309" s="82"/>
    </row>
    <row r="310" spans="1:13" s="50" customFormat="1" ht="20.25" x14ac:dyDescent="0.4">
      <c r="A310" s="249">
        <v>6</v>
      </c>
      <c r="B310" s="59" t="s">
        <v>622</v>
      </c>
      <c r="C310" s="38">
        <v>11</v>
      </c>
      <c r="D310" s="38">
        <v>31156</v>
      </c>
      <c r="E310" s="155" t="s">
        <v>805</v>
      </c>
      <c r="F310" s="48"/>
      <c r="G310" s="82"/>
      <c r="H310" s="82"/>
      <c r="I310" s="82"/>
      <c r="J310" s="82"/>
      <c r="K310" s="60">
        <v>150000</v>
      </c>
      <c r="L310" s="92"/>
      <c r="M310" s="82"/>
    </row>
    <row r="311" spans="1:13" s="50" customFormat="1" ht="20.25" x14ac:dyDescent="0.4">
      <c r="A311" s="249">
        <v>7</v>
      </c>
      <c r="B311" s="59" t="s">
        <v>679</v>
      </c>
      <c r="C311" s="38">
        <v>11</v>
      </c>
      <c r="D311" s="38">
        <v>31155</v>
      </c>
      <c r="E311" s="155" t="s">
        <v>805</v>
      </c>
      <c r="F311" s="48"/>
      <c r="G311" s="82"/>
      <c r="H311" s="82"/>
      <c r="I311" s="82"/>
      <c r="J311" s="82"/>
      <c r="K311" s="60">
        <v>50000</v>
      </c>
      <c r="L311" s="92"/>
      <c r="M311" s="82"/>
    </row>
    <row r="312" spans="1:13" s="50" customFormat="1" ht="22.5" customHeight="1" x14ac:dyDescent="0.4">
      <c r="A312" s="249">
        <v>8</v>
      </c>
      <c r="B312" s="102" t="s">
        <v>680</v>
      </c>
      <c r="C312" s="38">
        <v>11</v>
      </c>
      <c r="D312" s="38">
        <v>31155</v>
      </c>
      <c r="E312" s="155" t="s">
        <v>805</v>
      </c>
      <c r="F312" s="48"/>
      <c r="G312" s="82"/>
      <c r="H312" s="82"/>
      <c r="I312" s="82"/>
      <c r="J312" s="82"/>
      <c r="K312" s="60">
        <v>150000</v>
      </c>
      <c r="L312" s="92"/>
      <c r="M312" s="82"/>
    </row>
    <row r="313" spans="1:13" s="50" customFormat="1" ht="40.5" x14ac:dyDescent="0.4">
      <c r="A313" s="249">
        <v>9</v>
      </c>
      <c r="B313" s="59" t="s">
        <v>623</v>
      </c>
      <c r="C313" s="38">
        <v>11</v>
      </c>
      <c r="D313" s="38">
        <v>31155</v>
      </c>
      <c r="E313" s="155" t="s">
        <v>741</v>
      </c>
      <c r="F313" s="48"/>
      <c r="G313" s="82"/>
      <c r="H313" s="82"/>
      <c r="I313" s="82"/>
      <c r="J313" s="82"/>
      <c r="K313" s="60">
        <v>100000</v>
      </c>
      <c r="L313" s="92"/>
      <c r="M313" s="82"/>
    </row>
    <row r="314" spans="1:13" s="50" customFormat="1" ht="30" customHeight="1" x14ac:dyDescent="0.4">
      <c r="A314" s="249">
        <v>10</v>
      </c>
      <c r="B314" s="102" t="s">
        <v>624</v>
      </c>
      <c r="C314" s="38">
        <v>11</v>
      </c>
      <c r="D314" s="38">
        <v>31123</v>
      </c>
      <c r="E314" s="155" t="s">
        <v>741</v>
      </c>
      <c r="F314" s="48"/>
      <c r="G314" s="82"/>
      <c r="H314" s="82"/>
      <c r="I314" s="82"/>
      <c r="J314" s="82"/>
      <c r="K314" s="60">
        <v>100000</v>
      </c>
      <c r="L314" s="92"/>
      <c r="M314" s="82"/>
    </row>
    <row r="315" spans="1:13" s="50" customFormat="1" ht="20.25" x14ac:dyDescent="0.4">
      <c r="A315" s="249">
        <v>11</v>
      </c>
      <c r="B315" s="59" t="s">
        <v>619</v>
      </c>
      <c r="C315" s="38">
        <v>11</v>
      </c>
      <c r="D315" s="38">
        <v>31155</v>
      </c>
      <c r="E315" s="155" t="s">
        <v>741</v>
      </c>
      <c r="F315" s="48"/>
      <c r="G315" s="82"/>
      <c r="H315" s="82"/>
      <c r="I315" s="82"/>
      <c r="J315" s="82"/>
      <c r="K315" s="60">
        <v>100000</v>
      </c>
      <c r="L315" s="92"/>
      <c r="M315" s="82"/>
    </row>
    <row r="316" spans="1:13" s="50" customFormat="1" ht="20.25" x14ac:dyDescent="0.4">
      <c r="A316" s="318" t="s">
        <v>15</v>
      </c>
      <c r="B316" s="318"/>
      <c r="C316" s="82"/>
      <c r="D316" s="82"/>
      <c r="E316" s="95"/>
      <c r="F316" s="82"/>
      <c r="G316" s="82"/>
      <c r="H316" s="82"/>
      <c r="I316" s="82"/>
      <c r="J316" s="82"/>
      <c r="K316" s="60">
        <f>SUM(K305:K315)</f>
        <v>1500000</v>
      </c>
      <c r="L316" s="92"/>
      <c r="M316" s="82"/>
    </row>
    <row r="317" spans="1:13" s="97" customFormat="1" ht="19.5" customHeight="1" x14ac:dyDescent="0.25">
      <c r="A317" s="324" t="s">
        <v>715</v>
      </c>
      <c r="B317" s="324"/>
      <c r="C317" s="324"/>
      <c r="D317" s="324"/>
      <c r="E317" s="324"/>
      <c r="F317" s="324"/>
      <c r="G317" s="324"/>
      <c r="H317" s="324"/>
      <c r="I317" s="324"/>
      <c r="J317" s="324"/>
      <c r="K317" s="324"/>
      <c r="L317" s="324"/>
      <c r="M317" s="96"/>
    </row>
    <row r="318" spans="1:13" s="50" customFormat="1" ht="20.25" x14ac:dyDescent="0.4">
      <c r="A318" s="38">
        <v>1</v>
      </c>
      <c r="B318" s="59" t="s">
        <v>625</v>
      </c>
      <c r="C318" s="38">
        <v>12</v>
      </c>
      <c r="D318" s="38">
        <v>31112</v>
      </c>
      <c r="E318" s="155" t="s">
        <v>805</v>
      </c>
      <c r="F318" s="48"/>
      <c r="G318" s="82"/>
      <c r="H318" s="82"/>
      <c r="I318" s="82"/>
      <c r="J318" s="82"/>
      <c r="K318" s="60">
        <v>350000</v>
      </c>
      <c r="L318" s="82"/>
      <c r="M318" s="82"/>
    </row>
    <row r="319" spans="1:13" s="50" customFormat="1" ht="40.5" x14ac:dyDescent="0.4">
      <c r="A319" s="38">
        <v>2</v>
      </c>
      <c r="B319" s="59" t="s">
        <v>682</v>
      </c>
      <c r="C319" s="38">
        <v>12</v>
      </c>
      <c r="D319" s="38">
        <v>22414</v>
      </c>
      <c r="E319" s="155" t="s">
        <v>805</v>
      </c>
      <c r="F319" s="48"/>
      <c r="G319" s="82"/>
      <c r="H319" s="82"/>
      <c r="I319" s="82"/>
      <c r="J319" s="82"/>
      <c r="K319" s="60">
        <v>150000</v>
      </c>
      <c r="L319" s="82"/>
      <c r="M319" s="82"/>
    </row>
    <row r="320" spans="1:13" s="50" customFormat="1" ht="20.25" x14ac:dyDescent="0.4">
      <c r="A320" s="249">
        <v>3</v>
      </c>
      <c r="B320" s="59" t="s">
        <v>626</v>
      </c>
      <c r="C320" s="38">
        <v>12</v>
      </c>
      <c r="D320" s="38">
        <v>22522</v>
      </c>
      <c r="E320" s="155" t="s">
        <v>805</v>
      </c>
      <c r="F320" s="48"/>
      <c r="G320" s="82"/>
      <c r="H320" s="82"/>
      <c r="I320" s="82"/>
      <c r="J320" s="82"/>
      <c r="K320" s="60">
        <v>200000</v>
      </c>
      <c r="L320" s="82"/>
      <c r="M320" s="82"/>
    </row>
    <row r="321" spans="1:13" s="50" customFormat="1" ht="40.5" x14ac:dyDescent="0.4">
      <c r="A321" s="249">
        <v>4</v>
      </c>
      <c r="B321" s="59" t="s">
        <v>627</v>
      </c>
      <c r="C321" s="38">
        <v>12</v>
      </c>
      <c r="D321" s="38">
        <v>31151</v>
      </c>
      <c r="E321" s="155" t="s">
        <v>805</v>
      </c>
      <c r="F321" s="48"/>
      <c r="G321" s="82"/>
      <c r="H321" s="82"/>
      <c r="I321" s="82"/>
      <c r="J321" s="82"/>
      <c r="K321" s="60">
        <v>350000</v>
      </c>
      <c r="L321" s="82"/>
      <c r="M321" s="82"/>
    </row>
    <row r="322" spans="1:13" s="50" customFormat="1" ht="20.25" x14ac:dyDescent="0.4">
      <c r="A322" s="249">
        <v>5</v>
      </c>
      <c r="B322" s="59" t="s">
        <v>628</v>
      </c>
      <c r="C322" s="38">
        <v>12</v>
      </c>
      <c r="D322" s="38">
        <v>31156</v>
      </c>
      <c r="E322" s="155" t="s">
        <v>805</v>
      </c>
      <c r="F322" s="48"/>
      <c r="G322" s="82"/>
      <c r="H322" s="82"/>
      <c r="I322" s="82"/>
      <c r="J322" s="82"/>
      <c r="K322" s="60">
        <v>50000</v>
      </c>
      <c r="L322" s="82"/>
      <c r="M322" s="82"/>
    </row>
    <row r="323" spans="1:13" s="50" customFormat="1" ht="40.5" x14ac:dyDescent="0.4">
      <c r="A323" s="249">
        <v>6</v>
      </c>
      <c r="B323" s="59" t="s">
        <v>685</v>
      </c>
      <c r="C323" s="38">
        <v>12</v>
      </c>
      <c r="D323" s="38">
        <v>31151</v>
      </c>
      <c r="E323" s="155" t="s">
        <v>805</v>
      </c>
      <c r="F323" s="48"/>
      <c r="G323" s="82"/>
      <c r="H323" s="82"/>
      <c r="I323" s="82"/>
      <c r="J323" s="82"/>
      <c r="K323" s="60">
        <v>100000</v>
      </c>
      <c r="L323" s="92"/>
      <c r="M323" s="82"/>
    </row>
    <row r="324" spans="1:13" s="50" customFormat="1" ht="40.5" x14ac:dyDescent="0.4">
      <c r="A324" s="249">
        <v>7</v>
      </c>
      <c r="B324" s="59" t="s">
        <v>683</v>
      </c>
      <c r="C324" s="38">
        <v>12</v>
      </c>
      <c r="D324" s="38">
        <v>22522</v>
      </c>
      <c r="E324" s="155" t="s">
        <v>741</v>
      </c>
      <c r="F324" s="48"/>
      <c r="G324" s="82"/>
      <c r="H324" s="82"/>
      <c r="I324" s="82"/>
      <c r="J324" s="82"/>
      <c r="K324" s="60">
        <v>50000</v>
      </c>
      <c r="L324" s="92"/>
      <c r="M324" s="82"/>
    </row>
    <row r="325" spans="1:13" s="50" customFormat="1" ht="40.5" x14ac:dyDescent="0.4">
      <c r="A325" s="249">
        <v>8</v>
      </c>
      <c r="B325" s="59" t="s">
        <v>684</v>
      </c>
      <c r="C325" s="38">
        <v>12</v>
      </c>
      <c r="D325" s="38">
        <v>22522</v>
      </c>
      <c r="E325" s="155" t="s">
        <v>741</v>
      </c>
      <c r="F325" s="48"/>
      <c r="G325" s="82"/>
      <c r="H325" s="82"/>
      <c r="I325" s="82"/>
      <c r="J325" s="82"/>
      <c r="K325" s="60">
        <v>150000</v>
      </c>
      <c r="L325" s="92"/>
      <c r="M325" s="82"/>
    </row>
    <row r="326" spans="1:13" s="50" customFormat="1" ht="20.25" x14ac:dyDescent="0.4">
      <c r="A326" s="249">
        <v>9</v>
      </c>
      <c r="B326" s="59" t="s">
        <v>681</v>
      </c>
      <c r="C326" s="38">
        <v>12</v>
      </c>
      <c r="D326" s="38">
        <v>31123</v>
      </c>
      <c r="E326" s="155" t="s">
        <v>741</v>
      </c>
      <c r="F326" s="48"/>
      <c r="G326" s="82"/>
      <c r="H326" s="82"/>
      <c r="I326" s="82"/>
      <c r="J326" s="82"/>
      <c r="K326" s="60">
        <v>100000</v>
      </c>
      <c r="L326" s="82"/>
      <c r="M326" s="82"/>
    </row>
    <row r="327" spans="1:13" s="50" customFormat="1" ht="20.25" x14ac:dyDescent="0.4">
      <c r="A327" s="319" t="s">
        <v>15</v>
      </c>
      <c r="B327" s="319"/>
      <c r="C327" s="319"/>
      <c r="D327" s="319"/>
      <c r="E327" s="155"/>
      <c r="F327" s="48"/>
      <c r="G327" s="82"/>
      <c r="H327" s="82"/>
      <c r="I327" s="82"/>
      <c r="J327" s="82"/>
      <c r="K327" s="60">
        <f>SUM(K318:K326)</f>
        <v>1500000</v>
      </c>
      <c r="L327" s="82"/>
      <c r="M327" s="82"/>
    </row>
    <row r="328" spans="1:13" s="97" customFormat="1" ht="19.5" customHeight="1" x14ac:dyDescent="0.25">
      <c r="A328" s="324" t="s">
        <v>716</v>
      </c>
      <c r="B328" s="324"/>
      <c r="C328" s="324"/>
      <c r="D328" s="324"/>
      <c r="E328" s="324"/>
      <c r="F328" s="324"/>
      <c r="G328" s="324"/>
      <c r="H328" s="324"/>
      <c r="I328" s="324"/>
      <c r="J328" s="324"/>
      <c r="K328" s="324"/>
      <c r="L328" s="324"/>
      <c r="M328" s="96"/>
    </row>
    <row r="329" spans="1:13" s="50" customFormat="1" ht="20.25" x14ac:dyDescent="0.4">
      <c r="A329" s="38">
        <v>1</v>
      </c>
      <c r="B329" s="59" t="s">
        <v>630</v>
      </c>
      <c r="C329" s="38">
        <v>13</v>
      </c>
      <c r="D329" s="38">
        <v>31155</v>
      </c>
      <c r="E329" s="155" t="s">
        <v>805</v>
      </c>
      <c r="F329" s="48"/>
      <c r="G329" s="82"/>
      <c r="H329" s="82"/>
      <c r="I329" s="82"/>
      <c r="J329" s="82"/>
      <c r="K329" s="60">
        <v>50000</v>
      </c>
      <c r="L329" s="82"/>
      <c r="M329" s="82"/>
    </row>
    <row r="330" spans="1:13" s="50" customFormat="1" ht="20.25" x14ac:dyDescent="0.4">
      <c r="A330" s="38">
        <v>2</v>
      </c>
      <c r="B330" s="59" t="s">
        <v>631</v>
      </c>
      <c r="C330" s="38">
        <v>13</v>
      </c>
      <c r="D330" s="38">
        <v>31155</v>
      </c>
      <c r="E330" s="155" t="s">
        <v>805</v>
      </c>
      <c r="F330" s="48"/>
      <c r="G330" s="82"/>
      <c r="H330" s="82"/>
      <c r="I330" s="82"/>
      <c r="J330" s="82"/>
      <c r="K330" s="60">
        <v>100000</v>
      </c>
      <c r="L330" s="82"/>
      <c r="M330" s="82"/>
    </row>
    <row r="331" spans="1:13" s="50" customFormat="1" ht="20.25" x14ac:dyDescent="0.4">
      <c r="A331" s="249">
        <v>3</v>
      </c>
      <c r="B331" s="59" t="s">
        <v>632</v>
      </c>
      <c r="C331" s="38">
        <v>13</v>
      </c>
      <c r="D331" s="38">
        <v>31156</v>
      </c>
      <c r="E331" s="155" t="s">
        <v>805</v>
      </c>
      <c r="F331" s="48"/>
      <c r="G331" s="82"/>
      <c r="H331" s="82"/>
      <c r="I331" s="82"/>
      <c r="J331" s="82"/>
      <c r="K331" s="60">
        <v>150000</v>
      </c>
      <c r="L331" s="82"/>
      <c r="M331" s="82"/>
    </row>
    <row r="332" spans="1:13" s="50" customFormat="1" ht="60.75" x14ac:dyDescent="0.4">
      <c r="A332" s="249">
        <v>4</v>
      </c>
      <c r="B332" s="59" t="s">
        <v>669</v>
      </c>
      <c r="C332" s="38">
        <v>13</v>
      </c>
      <c r="D332" s="38">
        <v>31151</v>
      </c>
      <c r="E332" s="155" t="s">
        <v>805</v>
      </c>
      <c r="F332" s="48"/>
      <c r="G332" s="82"/>
      <c r="H332" s="82"/>
      <c r="I332" s="82"/>
      <c r="J332" s="82"/>
      <c r="K332" s="60">
        <v>150000</v>
      </c>
      <c r="L332" s="82"/>
      <c r="M332" s="82"/>
    </row>
    <row r="333" spans="1:13" s="50" customFormat="1" ht="20.25" x14ac:dyDescent="0.4">
      <c r="A333" s="249">
        <v>5</v>
      </c>
      <c r="B333" s="59" t="s">
        <v>670</v>
      </c>
      <c r="C333" s="38">
        <v>13</v>
      </c>
      <c r="D333" s="38">
        <v>31151</v>
      </c>
      <c r="E333" s="155" t="s">
        <v>805</v>
      </c>
      <c r="F333" s="48"/>
      <c r="G333" s="82"/>
      <c r="H333" s="82"/>
      <c r="I333" s="82"/>
      <c r="J333" s="82"/>
      <c r="K333" s="60">
        <v>100000</v>
      </c>
      <c r="L333" s="82"/>
      <c r="M333" s="82"/>
    </row>
    <row r="334" spans="1:13" s="50" customFormat="1" ht="40.5" x14ac:dyDescent="0.4">
      <c r="A334" s="249">
        <v>6</v>
      </c>
      <c r="B334" s="59" t="s">
        <v>671</v>
      </c>
      <c r="C334" s="38">
        <v>13</v>
      </c>
      <c r="D334" s="38">
        <v>31151</v>
      </c>
      <c r="E334" s="155" t="s">
        <v>805</v>
      </c>
      <c r="F334" s="48"/>
      <c r="G334" s="82"/>
      <c r="H334" s="82"/>
      <c r="I334" s="82"/>
      <c r="J334" s="82"/>
      <c r="K334" s="60">
        <v>250000</v>
      </c>
      <c r="L334" s="82"/>
      <c r="M334" s="82"/>
    </row>
    <row r="335" spans="1:13" s="50" customFormat="1" ht="20.25" x14ac:dyDescent="0.4">
      <c r="A335" s="249">
        <v>7</v>
      </c>
      <c r="B335" s="59" t="s">
        <v>634</v>
      </c>
      <c r="C335" s="38">
        <v>13</v>
      </c>
      <c r="D335" s="38">
        <v>31155</v>
      </c>
      <c r="E335" s="155" t="s">
        <v>805</v>
      </c>
      <c r="F335" s="48"/>
      <c r="G335" s="82"/>
      <c r="H335" s="82"/>
      <c r="I335" s="82"/>
      <c r="J335" s="82"/>
      <c r="K335" s="60">
        <v>100000</v>
      </c>
      <c r="L335" s="82"/>
      <c r="M335" s="82"/>
    </row>
    <row r="336" spans="1:13" s="50" customFormat="1" ht="20.25" x14ac:dyDescent="0.4">
      <c r="A336" s="249">
        <v>8</v>
      </c>
      <c r="B336" s="59" t="s">
        <v>689</v>
      </c>
      <c r="C336" s="38">
        <v>13</v>
      </c>
      <c r="D336" s="38">
        <v>22522</v>
      </c>
      <c r="E336" s="155" t="s">
        <v>805</v>
      </c>
      <c r="F336" s="48"/>
      <c r="G336" s="82"/>
      <c r="H336" s="82"/>
      <c r="I336" s="82"/>
      <c r="J336" s="82"/>
      <c r="K336" s="60">
        <v>50000</v>
      </c>
      <c r="L336" s="92"/>
      <c r="M336" s="82"/>
    </row>
    <row r="337" spans="1:13" s="50" customFormat="1" ht="20.25" x14ac:dyDescent="0.4">
      <c r="A337" s="249">
        <v>9</v>
      </c>
      <c r="B337" s="59" t="s">
        <v>705</v>
      </c>
      <c r="C337" s="38">
        <v>13</v>
      </c>
      <c r="D337" s="38">
        <v>31155</v>
      </c>
      <c r="E337" s="155" t="s">
        <v>805</v>
      </c>
      <c r="F337" s="48"/>
      <c r="G337" s="82"/>
      <c r="H337" s="82"/>
      <c r="I337" s="82"/>
      <c r="J337" s="82"/>
      <c r="K337" s="60">
        <v>200000</v>
      </c>
      <c r="L337" s="92"/>
      <c r="M337" s="82"/>
    </row>
    <row r="338" spans="1:13" s="50" customFormat="1" ht="20.25" x14ac:dyDescent="0.4">
      <c r="A338" s="249">
        <v>10</v>
      </c>
      <c r="B338" s="59" t="s">
        <v>629</v>
      </c>
      <c r="C338" s="38">
        <v>13</v>
      </c>
      <c r="D338" s="38">
        <v>31155</v>
      </c>
      <c r="E338" s="155" t="s">
        <v>741</v>
      </c>
      <c r="F338" s="48"/>
      <c r="G338" s="82"/>
      <c r="H338" s="82"/>
      <c r="I338" s="82"/>
      <c r="J338" s="82"/>
      <c r="K338" s="60">
        <v>200000</v>
      </c>
      <c r="L338" s="92"/>
      <c r="M338" s="82"/>
    </row>
    <row r="339" spans="1:13" s="50" customFormat="1" ht="20.25" x14ac:dyDescent="0.4">
      <c r="A339" s="249">
        <v>11</v>
      </c>
      <c r="B339" s="59" t="s">
        <v>633</v>
      </c>
      <c r="C339" s="38">
        <v>13</v>
      </c>
      <c r="D339" s="38">
        <v>31159</v>
      </c>
      <c r="E339" s="155" t="s">
        <v>741</v>
      </c>
      <c r="F339" s="48"/>
      <c r="G339" s="82"/>
      <c r="H339" s="82"/>
      <c r="I339" s="82"/>
      <c r="J339" s="82"/>
      <c r="K339" s="60">
        <v>150000</v>
      </c>
      <c r="L339" s="92"/>
      <c r="M339" s="82"/>
    </row>
    <row r="340" spans="1:13" s="50" customFormat="1" ht="20.25" x14ac:dyDescent="0.4">
      <c r="A340" s="328" t="s">
        <v>231</v>
      </c>
      <c r="B340" s="329"/>
      <c r="C340" s="82"/>
      <c r="D340" s="38"/>
      <c r="E340" s="92"/>
      <c r="F340" s="82"/>
      <c r="G340" s="82"/>
      <c r="H340" s="82"/>
      <c r="I340" s="82"/>
      <c r="J340" s="82"/>
      <c r="K340" s="60">
        <f>SUM(K329:K339)</f>
        <v>1500000</v>
      </c>
      <c r="L340" s="82"/>
      <c r="M340" s="82"/>
    </row>
    <row r="341" spans="1:13" s="97" customFormat="1" ht="19.5" customHeight="1" x14ac:dyDescent="0.25">
      <c r="A341" s="324" t="s">
        <v>717</v>
      </c>
      <c r="B341" s="324"/>
      <c r="C341" s="324"/>
      <c r="D341" s="324"/>
      <c r="E341" s="324"/>
      <c r="F341" s="324"/>
      <c r="G341" s="324"/>
      <c r="H341" s="324"/>
      <c r="I341" s="324"/>
      <c r="J341" s="324"/>
      <c r="K341" s="324"/>
      <c r="L341" s="324"/>
      <c r="M341" s="96"/>
    </row>
    <row r="342" spans="1:13" s="50" customFormat="1" ht="20.25" x14ac:dyDescent="0.4">
      <c r="A342" s="38">
        <v>1</v>
      </c>
      <c r="B342" s="59" t="s">
        <v>673</v>
      </c>
      <c r="C342" s="38">
        <v>14</v>
      </c>
      <c r="D342" s="38">
        <v>31151</v>
      </c>
      <c r="E342" s="155" t="s">
        <v>805</v>
      </c>
      <c r="F342" s="48"/>
      <c r="G342" s="82"/>
      <c r="H342" s="82"/>
      <c r="I342" s="82"/>
      <c r="J342" s="82"/>
      <c r="K342" s="60">
        <v>200000</v>
      </c>
      <c r="L342" s="82"/>
      <c r="M342" s="82"/>
    </row>
    <row r="343" spans="1:13" s="50" customFormat="1" ht="20.25" x14ac:dyDescent="0.4">
      <c r="A343" s="38">
        <v>2</v>
      </c>
      <c r="B343" s="59" t="s">
        <v>635</v>
      </c>
      <c r="C343" s="38">
        <v>14</v>
      </c>
      <c r="D343" s="38">
        <v>31155</v>
      </c>
      <c r="E343" s="155" t="s">
        <v>805</v>
      </c>
      <c r="F343" s="48"/>
      <c r="G343" s="82"/>
      <c r="H343" s="82"/>
      <c r="I343" s="82"/>
      <c r="J343" s="82"/>
      <c r="K343" s="60">
        <v>100000</v>
      </c>
      <c r="L343" s="82"/>
      <c r="M343" s="82"/>
    </row>
    <row r="344" spans="1:13" s="50" customFormat="1" ht="20.25" x14ac:dyDescent="0.4">
      <c r="A344" s="249">
        <v>3</v>
      </c>
      <c r="B344" s="59" t="s">
        <v>636</v>
      </c>
      <c r="C344" s="38">
        <v>14</v>
      </c>
      <c r="D344" s="38">
        <v>31151</v>
      </c>
      <c r="E344" s="155" t="s">
        <v>805</v>
      </c>
      <c r="F344" s="48"/>
      <c r="G344" s="82"/>
      <c r="H344" s="82"/>
      <c r="I344" s="82"/>
      <c r="J344" s="82"/>
      <c r="K344" s="60">
        <v>200000</v>
      </c>
      <c r="L344" s="82"/>
      <c r="M344" s="82"/>
    </row>
    <row r="345" spans="1:13" s="50" customFormat="1" ht="40.5" x14ac:dyDescent="0.4">
      <c r="A345" s="249">
        <v>4</v>
      </c>
      <c r="B345" s="59" t="s">
        <v>686</v>
      </c>
      <c r="C345" s="38">
        <v>14</v>
      </c>
      <c r="D345" s="38">
        <v>31151</v>
      </c>
      <c r="E345" s="155" t="s">
        <v>805</v>
      </c>
      <c r="F345" s="48"/>
      <c r="G345" s="82"/>
      <c r="H345" s="82"/>
      <c r="I345" s="82"/>
      <c r="J345" s="82"/>
      <c r="K345" s="60">
        <v>150000</v>
      </c>
      <c r="L345" s="82"/>
      <c r="M345" s="82"/>
    </row>
    <row r="346" spans="1:13" s="50" customFormat="1" ht="20.25" x14ac:dyDescent="0.4">
      <c r="A346" s="249">
        <v>5</v>
      </c>
      <c r="B346" s="59" t="s">
        <v>637</v>
      </c>
      <c r="C346" s="38">
        <v>14</v>
      </c>
      <c r="D346" s="38">
        <v>31151</v>
      </c>
      <c r="E346" s="155" t="s">
        <v>805</v>
      </c>
      <c r="F346" s="48"/>
      <c r="G346" s="82"/>
      <c r="H346" s="82"/>
      <c r="I346" s="82"/>
      <c r="J346" s="82"/>
      <c r="K346" s="60">
        <v>50000</v>
      </c>
      <c r="L346" s="82"/>
      <c r="M346" s="82"/>
    </row>
    <row r="347" spans="1:13" s="50" customFormat="1" ht="24.75" customHeight="1" x14ac:dyDescent="0.4">
      <c r="A347" s="249">
        <v>6</v>
      </c>
      <c r="B347" s="59" t="s">
        <v>674</v>
      </c>
      <c r="C347" s="38">
        <v>14</v>
      </c>
      <c r="D347" s="38">
        <v>31159</v>
      </c>
      <c r="E347" s="155" t="s">
        <v>805</v>
      </c>
      <c r="F347" s="48"/>
      <c r="G347" s="82"/>
      <c r="H347" s="82"/>
      <c r="I347" s="82"/>
      <c r="J347" s="82"/>
      <c r="K347" s="60">
        <v>50000</v>
      </c>
      <c r="L347" s="82"/>
      <c r="M347" s="82"/>
    </row>
    <row r="348" spans="1:13" s="50" customFormat="1" ht="20.25" x14ac:dyDescent="0.4">
      <c r="A348" s="249">
        <v>7</v>
      </c>
      <c r="B348" s="59" t="s">
        <v>638</v>
      </c>
      <c r="C348" s="38">
        <v>14</v>
      </c>
      <c r="D348" s="38">
        <v>31159</v>
      </c>
      <c r="E348" s="155" t="s">
        <v>805</v>
      </c>
      <c r="F348" s="48"/>
      <c r="G348" s="82"/>
      <c r="H348" s="82"/>
      <c r="I348" s="82"/>
      <c r="J348" s="82"/>
      <c r="K348" s="60">
        <v>50000</v>
      </c>
      <c r="L348" s="82"/>
      <c r="M348" s="82"/>
    </row>
    <row r="349" spans="1:13" s="50" customFormat="1" ht="27" customHeight="1" x14ac:dyDescent="0.4">
      <c r="A349" s="249">
        <v>8</v>
      </c>
      <c r="B349" s="59" t="s">
        <v>687</v>
      </c>
      <c r="C349" s="38">
        <v>14</v>
      </c>
      <c r="D349" s="38">
        <v>31159</v>
      </c>
      <c r="E349" s="155" t="s">
        <v>805</v>
      </c>
      <c r="F349" s="48"/>
      <c r="G349" s="82"/>
      <c r="H349" s="82"/>
      <c r="I349" s="82"/>
      <c r="J349" s="82"/>
      <c r="K349" s="60">
        <v>100000</v>
      </c>
      <c r="L349" s="82"/>
      <c r="M349" s="82"/>
    </row>
    <row r="350" spans="1:13" s="50" customFormat="1" ht="20.25" x14ac:dyDescent="0.4">
      <c r="A350" s="249">
        <v>9</v>
      </c>
      <c r="B350" s="59" t="s">
        <v>688</v>
      </c>
      <c r="C350" s="38">
        <v>14</v>
      </c>
      <c r="D350" s="38">
        <v>31156</v>
      </c>
      <c r="E350" s="155" t="s">
        <v>805</v>
      </c>
      <c r="F350" s="48"/>
      <c r="G350" s="82"/>
      <c r="H350" s="82"/>
      <c r="I350" s="82"/>
      <c r="J350" s="82"/>
      <c r="K350" s="60">
        <v>150000</v>
      </c>
      <c r="L350" s="92"/>
      <c r="M350" s="82"/>
    </row>
    <row r="351" spans="1:13" s="50" customFormat="1" ht="18.75" customHeight="1" x14ac:dyDescent="0.4">
      <c r="A351" s="249">
        <v>10</v>
      </c>
      <c r="B351" s="59" t="s">
        <v>639</v>
      </c>
      <c r="C351" s="38">
        <v>14</v>
      </c>
      <c r="D351" s="38">
        <v>31151</v>
      </c>
      <c r="E351" s="155" t="s">
        <v>805</v>
      </c>
      <c r="F351" s="48"/>
      <c r="G351" s="82"/>
      <c r="H351" s="82"/>
      <c r="I351" s="82"/>
      <c r="J351" s="82"/>
      <c r="K351" s="60">
        <v>100000</v>
      </c>
      <c r="L351" s="92"/>
      <c r="M351" s="82"/>
    </row>
    <row r="352" spans="1:13" s="50" customFormat="1" ht="26.25" customHeight="1" x14ac:dyDescent="0.4">
      <c r="A352" s="249">
        <v>11</v>
      </c>
      <c r="B352" s="59" t="s">
        <v>675</v>
      </c>
      <c r="C352" s="38">
        <v>14</v>
      </c>
      <c r="D352" s="38">
        <v>31159</v>
      </c>
      <c r="E352" s="155" t="s">
        <v>805</v>
      </c>
      <c r="F352" s="48"/>
      <c r="G352" s="82"/>
      <c r="H352" s="82"/>
      <c r="I352" s="82"/>
      <c r="J352" s="82"/>
      <c r="K352" s="60">
        <v>50000</v>
      </c>
      <c r="L352" s="92"/>
      <c r="M352" s="82"/>
    </row>
    <row r="353" spans="1:13" s="50" customFormat="1" ht="40.5" x14ac:dyDescent="0.4">
      <c r="A353" s="249">
        <v>12</v>
      </c>
      <c r="B353" s="59" t="s">
        <v>640</v>
      </c>
      <c r="C353" s="38">
        <v>14</v>
      </c>
      <c r="D353" s="38">
        <v>31159</v>
      </c>
      <c r="E353" s="155" t="s">
        <v>741</v>
      </c>
      <c r="F353" s="48"/>
      <c r="G353" s="82"/>
      <c r="H353" s="82"/>
      <c r="I353" s="82"/>
      <c r="J353" s="82"/>
      <c r="K353" s="60">
        <v>100000</v>
      </c>
      <c r="L353" s="92"/>
      <c r="M353" s="82"/>
    </row>
    <row r="354" spans="1:13" s="50" customFormat="1" ht="20.25" x14ac:dyDescent="0.4">
      <c r="A354" s="249">
        <v>13</v>
      </c>
      <c r="B354" s="59" t="s">
        <v>721</v>
      </c>
      <c r="C354" s="38">
        <v>14</v>
      </c>
      <c r="D354" s="38">
        <v>31151</v>
      </c>
      <c r="E354" s="155" t="s">
        <v>741</v>
      </c>
      <c r="F354" s="48"/>
      <c r="G354" s="82"/>
      <c r="H354" s="82"/>
      <c r="I354" s="82"/>
      <c r="J354" s="82"/>
      <c r="K354" s="60">
        <v>200000</v>
      </c>
      <c r="L354" s="92"/>
      <c r="M354" s="82"/>
    </row>
    <row r="355" spans="1:13" s="50" customFormat="1" ht="20.25" x14ac:dyDescent="0.4">
      <c r="A355" s="325" t="s">
        <v>15</v>
      </c>
      <c r="B355" s="326"/>
      <c r="C355" s="326"/>
      <c r="D355" s="326"/>
      <c r="E355" s="327"/>
      <c r="F355" s="48"/>
      <c r="G355" s="82"/>
      <c r="H355" s="82"/>
      <c r="I355" s="82"/>
      <c r="J355" s="82"/>
      <c r="K355" s="60">
        <f>SUM(K342:K354)</f>
        <v>1500000</v>
      </c>
      <c r="L355" s="92"/>
      <c r="M355" s="82"/>
    </row>
    <row r="356" spans="1:13" s="97" customFormat="1" ht="19.5" customHeight="1" x14ac:dyDescent="0.25">
      <c r="A356" s="324" t="s">
        <v>982</v>
      </c>
      <c r="B356" s="324"/>
      <c r="C356" s="324"/>
      <c r="D356" s="324"/>
      <c r="E356" s="324"/>
      <c r="F356" s="324"/>
      <c r="G356" s="324"/>
      <c r="H356" s="324"/>
      <c r="I356" s="324"/>
      <c r="J356" s="324"/>
      <c r="K356" s="324"/>
      <c r="L356" s="324"/>
      <c r="M356" s="96"/>
    </row>
    <row r="357" spans="1:13" s="50" customFormat="1" ht="25.5" customHeight="1" x14ac:dyDescent="0.4">
      <c r="A357" s="249">
        <v>1</v>
      </c>
      <c r="B357" s="59" t="s">
        <v>462</v>
      </c>
      <c r="C357" s="6">
        <v>15</v>
      </c>
      <c r="D357" s="249">
        <v>31155</v>
      </c>
      <c r="E357" s="91" t="s">
        <v>805</v>
      </c>
      <c r="F357" s="48"/>
      <c r="G357" s="7" t="s">
        <v>19</v>
      </c>
      <c r="H357" s="82"/>
      <c r="I357" s="82"/>
      <c r="J357" s="82"/>
      <c r="K357" s="60">
        <v>300000</v>
      </c>
      <c r="L357" s="48"/>
      <c r="M357" s="82"/>
    </row>
    <row r="358" spans="1:13" s="50" customFormat="1" ht="25.5" customHeight="1" x14ac:dyDescent="0.4">
      <c r="A358" s="90">
        <v>2</v>
      </c>
      <c r="B358" s="59" t="s">
        <v>464</v>
      </c>
      <c r="C358" s="6">
        <v>15</v>
      </c>
      <c r="D358" s="249">
        <v>31159</v>
      </c>
      <c r="E358" s="91" t="s">
        <v>805</v>
      </c>
      <c r="F358" s="48"/>
      <c r="G358" s="7" t="s">
        <v>19</v>
      </c>
      <c r="H358" s="82"/>
      <c r="I358" s="82"/>
      <c r="J358" s="82"/>
      <c r="K358" s="60">
        <v>100000</v>
      </c>
      <c r="L358" s="48"/>
      <c r="M358" s="82"/>
    </row>
    <row r="359" spans="1:13" s="50" customFormat="1" ht="24.75" customHeight="1" x14ac:dyDescent="0.4">
      <c r="A359" s="249">
        <v>3</v>
      </c>
      <c r="B359" s="59" t="s">
        <v>951</v>
      </c>
      <c r="C359" s="6">
        <v>15</v>
      </c>
      <c r="D359" s="38"/>
      <c r="E359" s="91" t="s">
        <v>805</v>
      </c>
      <c r="F359" s="48"/>
      <c r="G359" s="7" t="s">
        <v>19</v>
      </c>
      <c r="H359" s="82"/>
      <c r="I359" s="82"/>
      <c r="J359" s="82"/>
      <c r="K359" s="60">
        <v>300000</v>
      </c>
      <c r="L359" s="48"/>
      <c r="M359" s="82"/>
    </row>
    <row r="360" spans="1:13" s="50" customFormat="1" ht="18" customHeight="1" x14ac:dyDescent="0.4">
      <c r="A360" s="90">
        <v>4</v>
      </c>
      <c r="B360" s="59" t="s">
        <v>455</v>
      </c>
      <c r="C360" s="61">
        <v>15</v>
      </c>
      <c r="D360" s="38">
        <v>31151</v>
      </c>
      <c r="E360" s="75" t="s">
        <v>805</v>
      </c>
      <c r="F360" s="48"/>
      <c r="G360" s="7" t="s">
        <v>19</v>
      </c>
      <c r="H360" s="82"/>
      <c r="I360" s="82"/>
      <c r="J360" s="82"/>
      <c r="K360" s="60">
        <v>300000</v>
      </c>
      <c r="L360" s="91"/>
      <c r="M360" s="82"/>
    </row>
    <row r="361" spans="1:13" s="50" customFormat="1" ht="25.5" customHeight="1" x14ac:dyDescent="0.4">
      <c r="A361" s="90">
        <v>8</v>
      </c>
      <c r="B361" s="59" t="s">
        <v>463</v>
      </c>
      <c r="C361" s="6">
        <v>15</v>
      </c>
      <c r="D361" s="38">
        <v>31156</v>
      </c>
      <c r="E361" s="91" t="s">
        <v>817</v>
      </c>
      <c r="F361" s="48"/>
      <c r="G361" s="7" t="s">
        <v>19</v>
      </c>
      <c r="H361" s="82"/>
      <c r="I361" s="82"/>
      <c r="J361" s="82"/>
      <c r="K361" s="60">
        <v>100000</v>
      </c>
      <c r="L361" s="252"/>
      <c r="M361" s="82"/>
    </row>
    <row r="362" spans="1:13" s="50" customFormat="1" ht="20.25" x14ac:dyDescent="0.4">
      <c r="A362" s="249">
        <v>5</v>
      </c>
      <c r="B362" s="59" t="s">
        <v>454</v>
      </c>
      <c r="C362" s="6">
        <v>15</v>
      </c>
      <c r="D362" s="38">
        <v>31156</v>
      </c>
      <c r="E362" s="91" t="s">
        <v>741</v>
      </c>
      <c r="F362" s="48"/>
      <c r="G362" s="7" t="s">
        <v>19</v>
      </c>
      <c r="H362" s="82"/>
      <c r="I362" s="82"/>
      <c r="J362" s="82"/>
      <c r="K362" s="60">
        <v>100000</v>
      </c>
      <c r="L362" s="48"/>
      <c r="M362" s="82"/>
    </row>
    <row r="363" spans="1:13" s="50" customFormat="1" ht="24.75" customHeight="1" x14ac:dyDescent="0.4">
      <c r="A363" s="90">
        <v>6</v>
      </c>
      <c r="B363" s="59" t="s">
        <v>950</v>
      </c>
      <c r="C363" s="6">
        <v>15</v>
      </c>
      <c r="D363" s="38"/>
      <c r="E363" s="91" t="s">
        <v>741</v>
      </c>
      <c r="F363" s="48"/>
      <c r="G363" s="7" t="s">
        <v>19</v>
      </c>
      <c r="H363" s="82"/>
      <c r="I363" s="82"/>
      <c r="J363" s="82"/>
      <c r="K363" s="60">
        <v>150000</v>
      </c>
      <c r="L363" s="48"/>
      <c r="M363" s="82"/>
    </row>
    <row r="364" spans="1:13" s="50" customFormat="1" ht="20.25" customHeight="1" x14ac:dyDescent="0.4">
      <c r="A364" s="249">
        <v>7</v>
      </c>
      <c r="B364" s="59" t="s">
        <v>952</v>
      </c>
      <c r="C364" s="6">
        <v>15</v>
      </c>
      <c r="D364" s="38"/>
      <c r="E364" s="91" t="s">
        <v>741</v>
      </c>
      <c r="F364" s="48"/>
      <c r="G364" s="7" t="s">
        <v>19</v>
      </c>
      <c r="H364" s="82"/>
      <c r="I364" s="82"/>
      <c r="J364" s="82"/>
      <c r="K364" s="60">
        <v>150000</v>
      </c>
      <c r="L364" s="48"/>
      <c r="M364" s="82"/>
    </row>
    <row r="365" spans="1:13" s="50" customFormat="1" ht="16.5" customHeight="1" x14ac:dyDescent="0.4">
      <c r="A365" s="319" t="s">
        <v>15</v>
      </c>
      <c r="B365" s="319"/>
      <c r="C365" s="319"/>
      <c r="D365" s="319"/>
      <c r="E365" s="155"/>
      <c r="F365" s="48"/>
      <c r="G365" s="82"/>
      <c r="H365" s="82"/>
      <c r="I365" s="82"/>
      <c r="J365" s="82"/>
      <c r="K365" s="60">
        <f>SUM(K342:K354)</f>
        <v>1500000</v>
      </c>
      <c r="L365" s="82"/>
      <c r="M365" s="82"/>
    </row>
    <row r="366" spans="1:13" s="50" customFormat="1" ht="16.5" customHeight="1" x14ac:dyDescent="0.4">
      <c r="A366" s="325" t="s">
        <v>718</v>
      </c>
      <c r="B366" s="326"/>
      <c r="C366" s="326"/>
      <c r="D366" s="327"/>
      <c r="E366" s="155"/>
      <c r="F366" s="48"/>
      <c r="G366" s="82"/>
      <c r="H366" s="82"/>
      <c r="I366" s="82"/>
      <c r="J366" s="82"/>
      <c r="K366" s="60">
        <f>1500000*15</f>
        <v>22500000</v>
      </c>
      <c r="L366" s="82"/>
      <c r="M366" s="82"/>
    </row>
    <row r="367" spans="1:13" s="50" customFormat="1" ht="16.5" customHeight="1" x14ac:dyDescent="0.4">
      <c r="A367" s="325" t="s">
        <v>719</v>
      </c>
      <c r="B367" s="326"/>
      <c r="C367" s="326"/>
      <c r="D367" s="327"/>
      <c r="E367" s="155"/>
      <c r="F367" s="48"/>
      <c r="G367" s="82"/>
      <c r="H367" s="82"/>
      <c r="I367" s="82"/>
      <c r="J367" s="82"/>
      <c r="K367" s="60">
        <f>K366+K192</f>
        <v>186815490</v>
      </c>
      <c r="L367" s="82"/>
      <c r="M367" s="82"/>
    </row>
    <row r="368" spans="1:13" x14ac:dyDescent="0.45">
      <c r="E368" s="156" t="s">
        <v>896</v>
      </c>
    </row>
    <row r="369" spans="1:12" ht="22.5" customHeight="1" x14ac:dyDescent="0.4">
      <c r="E369" s="309" t="s">
        <v>817</v>
      </c>
      <c r="F369" s="309"/>
      <c r="G369" s="308">
        <v>115650000</v>
      </c>
      <c r="H369" s="308"/>
      <c r="K369" s="176"/>
      <c r="L369" s="49"/>
    </row>
    <row r="370" spans="1:12" ht="17.25" customHeight="1" x14ac:dyDescent="0.4">
      <c r="E370" s="310" t="s">
        <v>228</v>
      </c>
      <c r="F370" s="310"/>
      <c r="G370" s="308">
        <v>2425490</v>
      </c>
      <c r="H370" s="308"/>
      <c r="K370" s="176"/>
      <c r="L370" s="49"/>
    </row>
    <row r="371" spans="1:12" ht="22.5" customHeight="1" x14ac:dyDescent="0.4">
      <c r="E371" s="309" t="s">
        <v>803</v>
      </c>
      <c r="F371" s="309"/>
      <c r="G371" s="308">
        <v>19760000</v>
      </c>
      <c r="H371" s="308"/>
      <c r="K371" s="176"/>
      <c r="L371" s="49"/>
    </row>
    <row r="372" spans="1:12" ht="22.5" customHeight="1" x14ac:dyDescent="0.4">
      <c r="E372" s="309" t="s">
        <v>818</v>
      </c>
      <c r="F372" s="309"/>
      <c r="G372" s="308">
        <v>1900000</v>
      </c>
      <c r="H372" s="308"/>
      <c r="K372" s="176"/>
      <c r="L372" s="253"/>
    </row>
    <row r="373" spans="1:12" ht="16.5" customHeight="1" x14ac:dyDescent="0.4">
      <c r="E373" s="309" t="s">
        <v>741</v>
      </c>
      <c r="F373" s="309"/>
      <c r="G373" s="308">
        <v>47080000</v>
      </c>
      <c r="H373" s="308"/>
      <c r="J373" s="176"/>
      <c r="K373" s="176"/>
      <c r="L373" s="253"/>
    </row>
    <row r="374" spans="1:12" ht="22.5" customHeight="1" x14ac:dyDescent="0.4">
      <c r="E374" s="311" t="s">
        <v>205</v>
      </c>
      <c r="F374" s="311"/>
      <c r="G374" s="308">
        <f>SUM(G369:G373)</f>
        <v>186815490</v>
      </c>
      <c r="H374" s="308"/>
      <c r="K374" s="176"/>
      <c r="L374" s="253"/>
    </row>
    <row r="375" spans="1:12" ht="20.25" x14ac:dyDescent="0.4">
      <c r="I375" s="176"/>
      <c r="K375" s="176"/>
      <c r="L375" s="253"/>
    </row>
    <row r="376" spans="1:12" ht="20.25" x14ac:dyDescent="0.4">
      <c r="H376" s="232"/>
      <c r="K376" s="176"/>
      <c r="L376" s="253"/>
    </row>
    <row r="377" spans="1:12" ht="20.25" x14ac:dyDescent="0.4">
      <c r="H377" s="176"/>
      <c r="K377" s="176"/>
      <c r="L377" s="253"/>
    </row>
    <row r="378" spans="1:12" x14ac:dyDescent="0.45">
      <c r="K378" s="255"/>
      <c r="L378" s="254"/>
    </row>
    <row r="379" spans="1:12" x14ac:dyDescent="0.45">
      <c r="K379" s="255"/>
      <c r="L379" s="254"/>
    </row>
    <row r="380" spans="1:12" x14ac:dyDescent="0.45">
      <c r="K380" s="255"/>
      <c r="L380" s="254"/>
    </row>
    <row r="381" spans="1:12" x14ac:dyDescent="0.45">
      <c r="K381" s="255"/>
      <c r="L381" s="254"/>
    </row>
    <row r="382" spans="1:12" x14ac:dyDescent="0.45">
      <c r="A382" s="37"/>
      <c r="B382" s="237"/>
      <c r="K382" s="255"/>
      <c r="L382" s="254"/>
    </row>
    <row r="383" spans="1:12" x14ac:dyDescent="0.45">
      <c r="A383" s="37"/>
      <c r="B383" s="238"/>
      <c r="K383" s="255"/>
      <c r="L383" s="254"/>
    </row>
    <row r="384" spans="1:12" x14ac:dyDescent="0.45">
      <c r="A384" s="37"/>
      <c r="B384" s="238"/>
      <c r="K384" s="255"/>
      <c r="L384" s="254"/>
    </row>
    <row r="385" spans="1:12" x14ac:dyDescent="0.45">
      <c r="A385" s="37"/>
      <c r="B385" s="237"/>
      <c r="K385" s="255"/>
      <c r="L385" s="254"/>
    </row>
    <row r="386" spans="1:12" x14ac:dyDescent="0.45">
      <c r="A386" s="37"/>
      <c r="B386" s="238"/>
      <c r="K386" s="255"/>
      <c r="L386" s="254"/>
    </row>
    <row r="387" spans="1:12" x14ac:dyDescent="0.45">
      <c r="A387" s="37"/>
      <c r="B387" s="238"/>
    </row>
    <row r="388" spans="1:12" x14ac:dyDescent="0.45">
      <c r="A388" s="37"/>
      <c r="B388" s="238"/>
    </row>
  </sheetData>
  <mergeCells count="62">
    <mergeCell ref="E369:F369"/>
    <mergeCell ref="G369:H369"/>
    <mergeCell ref="E370:F370"/>
    <mergeCell ref="G370:H370"/>
    <mergeCell ref="E371:F371"/>
    <mergeCell ref="G371:H371"/>
    <mergeCell ref="E372:F372"/>
    <mergeCell ref="G372:H372"/>
    <mergeCell ref="E373:F373"/>
    <mergeCell ref="G373:H373"/>
    <mergeCell ref="E374:F374"/>
    <mergeCell ref="G374:H374"/>
    <mergeCell ref="N115:O115"/>
    <mergeCell ref="A273:L273"/>
    <mergeCell ref="A284:L284"/>
    <mergeCell ref="A293:L293"/>
    <mergeCell ref="A304:L304"/>
    <mergeCell ref="A303:C303"/>
    <mergeCell ref="A193:L193"/>
    <mergeCell ref="A203:D203"/>
    <mergeCell ref="A220:E220"/>
    <mergeCell ref="A245:L245"/>
    <mergeCell ref="A255:E255"/>
    <mergeCell ref="A328:L328"/>
    <mergeCell ref="A341:L341"/>
    <mergeCell ref="A366:D366"/>
    <mergeCell ref="A367:D367"/>
    <mergeCell ref="A340:B340"/>
    <mergeCell ref="A365:D365"/>
    <mergeCell ref="A356:L356"/>
    <mergeCell ref="A355:E355"/>
    <mergeCell ref="A316:B316"/>
    <mergeCell ref="A327:D327"/>
    <mergeCell ref="A292:D292"/>
    <mergeCell ref="A8:L8"/>
    <mergeCell ref="B192:G192"/>
    <mergeCell ref="A283:D283"/>
    <mergeCell ref="A256:L256"/>
    <mergeCell ref="A272:D272"/>
    <mergeCell ref="A232:L232"/>
    <mergeCell ref="A244:D244"/>
    <mergeCell ref="A221:L221"/>
    <mergeCell ref="A231:D231"/>
    <mergeCell ref="A204:L204"/>
    <mergeCell ref="A210:D210"/>
    <mergeCell ref="A317:L317"/>
    <mergeCell ref="A211:L211"/>
    <mergeCell ref="M6:M7"/>
    <mergeCell ref="A1:M1"/>
    <mergeCell ref="A2:M2"/>
    <mergeCell ref="A3:M3"/>
    <mergeCell ref="A4:M4"/>
    <mergeCell ref="L5:M5"/>
    <mergeCell ref="A6:A7"/>
    <mergeCell ref="B6:B7"/>
    <mergeCell ref="C6:C7"/>
    <mergeCell ref="D6:D7"/>
    <mergeCell ref="E6:E7"/>
    <mergeCell ref="F6:F7"/>
    <mergeCell ref="G6:G7"/>
    <mergeCell ref="H6:K6"/>
    <mergeCell ref="L6:L7"/>
  </mergeCells>
  <pageMargins left="0.45" right="0.2" top="0.75" bottom="0.25" header="0.3" footer="0.3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41" zoomScale="115" zoomScaleNormal="115" workbookViewId="0">
      <selection sqref="A1:M46"/>
    </sheetView>
  </sheetViews>
  <sheetFormatPr defaultRowHeight="22.5" x14ac:dyDescent="0.45"/>
  <cols>
    <col min="1" max="1" width="7.28515625" style="50" customWidth="1"/>
    <col min="2" max="2" width="46.28515625" style="52" customWidth="1"/>
    <col min="3" max="3" width="8.28515625" style="49" customWidth="1"/>
    <col min="4" max="4" width="8.7109375" style="49" customWidth="1"/>
    <col min="5" max="5" width="8.42578125" style="49" customWidth="1"/>
    <col min="6" max="6" width="5.42578125" style="49" customWidth="1"/>
    <col min="7" max="7" width="6.5703125" style="49" customWidth="1"/>
    <col min="8" max="10" width="8.5703125" style="49" customWidth="1"/>
    <col min="11" max="11" width="14.5703125" style="51" customWidth="1"/>
    <col min="12" max="12" width="11.28515625" style="37" customWidth="1"/>
    <col min="13" max="13" width="11.140625" style="49" customWidth="1"/>
    <col min="14" max="16384" width="9.140625" style="49"/>
  </cols>
  <sheetData>
    <row r="1" spans="1:13" s="3" customFormat="1" ht="24.75" customHeight="1" x14ac:dyDescent="0.25">
      <c r="A1" s="283" t="s">
        <v>220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s="3" customFormat="1" ht="24.75" customHeight="1" x14ac:dyDescent="0.25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 s="3" customFormat="1" ht="17.25" customHeight="1" x14ac:dyDescent="0.25">
      <c r="A3" s="314" t="s">
        <v>216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4" spans="1:13" s="3" customFormat="1" ht="24.75" customHeight="1" x14ac:dyDescent="0.25">
      <c r="A4" s="283" t="s">
        <v>471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</row>
    <row r="5" spans="1:13" customFormat="1" ht="15" customHeigh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315" t="s">
        <v>470</v>
      </c>
      <c r="M5" s="315"/>
    </row>
    <row r="6" spans="1:13" customFormat="1" ht="15.75" customHeight="1" x14ac:dyDescent="0.25">
      <c r="A6" s="338" t="s">
        <v>3</v>
      </c>
      <c r="B6" s="344" t="s">
        <v>4</v>
      </c>
      <c r="C6" s="338" t="s">
        <v>5</v>
      </c>
      <c r="D6" s="338" t="s">
        <v>6</v>
      </c>
      <c r="E6" s="338" t="s">
        <v>7</v>
      </c>
      <c r="F6" s="338" t="s">
        <v>8</v>
      </c>
      <c r="G6" s="338" t="s">
        <v>9</v>
      </c>
      <c r="H6" s="338" t="s">
        <v>10</v>
      </c>
      <c r="I6" s="338"/>
      <c r="J6" s="338"/>
      <c r="K6" s="338"/>
      <c r="L6" s="338" t="s">
        <v>469</v>
      </c>
      <c r="M6" s="339" t="s">
        <v>11</v>
      </c>
    </row>
    <row r="7" spans="1:13" customFormat="1" ht="40.5" customHeight="1" x14ac:dyDescent="0.25">
      <c r="A7" s="338"/>
      <c r="B7" s="344"/>
      <c r="C7" s="338"/>
      <c r="D7" s="338"/>
      <c r="E7" s="338"/>
      <c r="F7" s="338"/>
      <c r="G7" s="338"/>
      <c r="H7" s="111" t="s">
        <v>12</v>
      </c>
      <c r="I7" s="111" t="s">
        <v>13</v>
      </c>
      <c r="J7" s="111" t="s">
        <v>14</v>
      </c>
      <c r="K7" s="112" t="s">
        <v>15</v>
      </c>
      <c r="L7" s="338"/>
      <c r="M7" s="340"/>
    </row>
    <row r="8" spans="1:13" s="5" customFormat="1" ht="19.5" customHeight="1" x14ac:dyDescent="0.25">
      <c r="A8" s="320" t="s">
        <v>16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55"/>
    </row>
    <row r="9" spans="1:13" s="70" customFormat="1" ht="26.25" customHeight="1" x14ac:dyDescent="0.45">
      <c r="A9" s="64">
        <v>1</v>
      </c>
      <c r="B9" s="74" t="s">
        <v>487</v>
      </c>
      <c r="C9" s="73">
        <v>1</v>
      </c>
      <c r="D9" s="66">
        <v>31151</v>
      </c>
      <c r="E9" s="64" t="s">
        <v>738</v>
      </c>
      <c r="F9" s="67"/>
      <c r="G9" s="108" t="s">
        <v>19</v>
      </c>
      <c r="H9" s="69"/>
      <c r="I9" s="69"/>
      <c r="J9" s="69"/>
      <c r="K9" s="84">
        <v>300000</v>
      </c>
      <c r="L9" s="75" t="s">
        <v>347</v>
      </c>
      <c r="M9" s="85"/>
    </row>
    <row r="10" spans="1:13" s="70" customFormat="1" ht="26.25" customHeight="1" x14ac:dyDescent="0.45">
      <c r="A10" s="64">
        <v>2</v>
      </c>
      <c r="B10" s="74" t="s">
        <v>489</v>
      </c>
      <c r="C10" s="73">
        <v>1</v>
      </c>
      <c r="D10" s="66">
        <v>31151</v>
      </c>
      <c r="E10" s="64" t="s">
        <v>738</v>
      </c>
      <c r="F10" s="67"/>
      <c r="G10" s="108" t="s">
        <v>19</v>
      </c>
      <c r="H10" s="69"/>
      <c r="I10" s="69"/>
      <c r="J10" s="69"/>
      <c r="K10" s="84">
        <v>300000</v>
      </c>
      <c r="L10" s="75" t="s">
        <v>347</v>
      </c>
      <c r="M10" s="85"/>
    </row>
    <row r="11" spans="1:13" s="37" customFormat="1" ht="26.25" customHeight="1" x14ac:dyDescent="0.45">
      <c r="A11" s="64">
        <v>3</v>
      </c>
      <c r="B11" s="59" t="s">
        <v>493</v>
      </c>
      <c r="C11" s="61">
        <v>1</v>
      </c>
      <c r="D11" s="62">
        <v>31151</v>
      </c>
      <c r="E11" s="64" t="s">
        <v>738</v>
      </c>
      <c r="F11" s="41"/>
      <c r="G11" s="109" t="s">
        <v>19</v>
      </c>
      <c r="H11" s="53"/>
      <c r="I11" s="53"/>
      <c r="J11" s="53"/>
      <c r="K11" s="60">
        <v>150000</v>
      </c>
      <c r="L11" s="48" t="s">
        <v>351</v>
      </c>
      <c r="M11" s="82"/>
    </row>
    <row r="12" spans="1:13" s="70" customFormat="1" ht="26.25" customHeight="1" x14ac:dyDescent="0.45">
      <c r="A12" s="64">
        <v>4</v>
      </c>
      <c r="B12" s="74" t="s">
        <v>353</v>
      </c>
      <c r="C12" s="65">
        <v>2</v>
      </c>
      <c r="D12" s="66">
        <v>31151</v>
      </c>
      <c r="E12" s="64" t="s">
        <v>738</v>
      </c>
      <c r="F12" s="67"/>
      <c r="G12" s="108" t="s">
        <v>19</v>
      </c>
      <c r="H12" s="69"/>
      <c r="I12" s="69"/>
      <c r="J12" s="69"/>
      <c r="K12" s="84">
        <v>200000</v>
      </c>
      <c r="L12" s="75" t="s">
        <v>354</v>
      </c>
      <c r="M12" s="85"/>
    </row>
    <row r="13" spans="1:13" s="70" customFormat="1" ht="26.25" customHeight="1" x14ac:dyDescent="0.45">
      <c r="A13" s="64">
        <v>5</v>
      </c>
      <c r="B13" s="74" t="s">
        <v>498</v>
      </c>
      <c r="C13" s="65">
        <v>2</v>
      </c>
      <c r="D13" s="66">
        <v>31151</v>
      </c>
      <c r="E13" s="64" t="s">
        <v>738</v>
      </c>
      <c r="F13" s="67"/>
      <c r="G13" s="108" t="s">
        <v>19</v>
      </c>
      <c r="H13" s="69"/>
      <c r="I13" s="69"/>
      <c r="J13" s="69"/>
      <c r="K13" s="84">
        <v>300000</v>
      </c>
      <c r="L13" s="75" t="s">
        <v>337</v>
      </c>
      <c r="M13" s="85"/>
    </row>
    <row r="14" spans="1:13" s="70" customFormat="1" ht="26.25" customHeight="1" x14ac:dyDescent="0.45">
      <c r="A14" s="64">
        <v>6</v>
      </c>
      <c r="B14" s="74" t="s">
        <v>499</v>
      </c>
      <c r="C14" s="65">
        <v>2</v>
      </c>
      <c r="D14" s="66">
        <v>31151</v>
      </c>
      <c r="E14" s="64" t="s">
        <v>738</v>
      </c>
      <c r="F14" s="67"/>
      <c r="G14" s="108" t="s">
        <v>19</v>
      </c>
      <c r="H14" s="69"/>
      <c r="I14" s="69"/>
      <c r="J14" s="69"/>
      <c r="K14" s="84">
        <v>200000</v>
      </c>
      <c r="L14" s="75" t="s">
        <v>354</v>
      </c>
      <c r="M14" s="85"/>
    </row>
    <row r="15" spans="1:13" s="70" customFormat="1" ht="26.25" customHeight="1" x14ac:dyDescent="0.45">
      <c r="A15" s="64">
        <v>7</v>
      </c>
      <c r="B15" s="74" t="s">
        <v>363</v>
      </c>
      <c r="C15" s="65">
        <v>3</v>
      </c>
      <c r="D15" s="66">
        <v>31151</v>
      </c>
      <c r="E15" s="64" t="s">
        <v>738</v>
      </c>
      <c r="F15" s="67"/>
      <c r="G15" s="108" t="s">
        <v>19</v>
      </c>
      <c r="H15" s="69"/>
      <c r="I15" s="69"/>
      <c r="J15" s="69"/>
      <c r="K15" s="84">
        <v>100000</v>
      </c>
      <c r="L15" s="75" t="s">
        <v>362</v>
      </c>
      <c r="M15" s="85"/>
    </row>
    <row r="16" spans="1:13" s="70" customFormat="1" ht="26.25" customHeight="1" x14ac:dyDescent="0.45">
      <c r="A16" s="64">
        <v>8</v>
      </c>
      <c r="B16" s="74" t="s">
        <v>369</v>
      </c>
      <c r="C16" s="65">
        <v>3</v>
      </c>
      <c r="D16" s="66">
        <v>31151</v>
      </c>
      <c r="E16" s="64" t="s">
        <v>738</v>
      </c>
      <c r="F16" s="67"/>
      <c r="G16" s="108" t="s">
        <v>19</v>
      </c>
      <c r="H16" s="69"/>
      <c r="I16" s="69"/>
      <c r="J16" s="69"/>
      <c r="K16" s="84">
        <v>100000</v>
      </c>
      <c r="L16" s="75" t="s">
        <v>279</v>
      </c>
      <c r="M16" s="85"/>
    </row>
    <row r="17" spans="1:13" s="70" customFormat="1" ht="26.25" customHeight="1" x14ac:dyDescent="0.45">
      <c r="A17" s="64">
        <v>9</v>
      </c>
      <c r="B17" s="74" t="s">
        <v>506</v>
      </c>
      <c r="C17" s="65">
        <v>3</v>
      </c>
      <c r="D17" s="66">
        <v>31151</v>
      </c>
      <c r="E17" s="64" t="s">
        <v>738</v>
      </c>
      <c r="F17" s="67"/>
      <c r="G17" s="108" t="s">
        <v>19</v>
      </c>
      <c r="H17" s="69"/>
      <c r="I17" s="69"/>
      <c r="J17" s="69"/>
      <c r="K17" s="84">
        <v>100000</v>
      </c>
      <c r="L17" s="75" t="s">
        <v>279</v>
      </c>
      <c r="M17" s="85"/>
    </row>
    <row r="18" spans="1:13" s="50" customFormat="1" ht="26.25" customHeight="1" x14ac:dyDescent="0.4">
      <c r="A18" s="64">
        <v>10</v>
      </c>
      <c r="B18" s="59" t="s">
        <v>368</v>
      </c>
      <c r="C18" s="6">
        <v>3</v>
      </c>
      <c r="D18" s="38">
        <v>31151</v>
      </c>
      <c r="E18" s="64" t="s">
        <v>738</v>
      </c>
      <c r="F18" s="48"/>
      <c r="G18" s="109" t="s">
        <v>19</v>
      </c>
      <c r="H18" s="82"/>
      <c r="I18" s="82"/>
      <c r="J18" s="82"/>
      <c r="K18" s="60">
        <v>100000</v>
      </c>
      <c r="L18" s="48" t="s">
        <v>279</v>
      </c>
      <c r="M18" s="82"/>
    </row>
    <row r="19" spans="1:13" s="50" customFormat="1" ht="26.25" customHeight="1" x14ac:dyDescent="0.4">
      <c r="A19" s="64">
        <v>11</v>
      </c>
      <c r="B19" s="59" t="s">
        <v>507</v>
      </c>
      <c r="C19" s="6">
        <v>3</v>
      </c>
      <c r="D19" s="38">
        <v>31159</v>
      </c>
      <c r="E19" s="64" t="s">
        <v>738</v>
      </c>
      <c r="F19" s="48"/>
      <c r="G19" s="109" t="s">
        <v>19</v>
      </c>
      <c r="H19" s="82"/>
      <c r="I19" s="82"/>
      <c r="J19" s="82"/>
      <c r="K19" s="60">
        <v>50000</v>
      </c>
      <c r="L19" s="48" t="s">
        <v>370</v>
      </c>
      <c r="M19" s="82"/>
    </row>
    <row r="20" spans="1:13" s="70" customFormat="1" ht="26.25" customHeight="1" x14ac:dyDescent="0.45">
      <c r="A20" s="64">
        <v>12</v>
      </c>
      <c r="B20" s="74" t="s">
        <v>379</v>
      </c>
      <c r="C20" s="65">
        <v>5</v>
      </c>
      <c r="D20" s="66">
        <v>31159</v>
      </c>
      <c r="E20" s="64" t="s">
        <v>738</v>
      </c>
      <c r="F20" s="67"/>
      <c r="G20" s="108" t="s">
        <v>19</v>
      </c>
      <c r="H20" s="69"/>
      <c r="I20" s="69"/>
      <c r="J20" s="69"/>
      <c r="K20" s="84">
        <v>300000</v>
      </c>
      <c r="L20" s="75" t="s">
        <v>337</v>
      </c>
      <c r="M20" s="85"/>
    </row>
    <row r="21" spans="1:13" s="37" customFormat="1" ht="20.25" customHeight="1" x14ac:dyDescent="0.45">
      <c r="A21" s="64">
        <v>13</v>
      </c>
      <c r="B21" s="59" t="s">
        <v>518</v>
      </c>
      <c r="C21" s="6">
        <v>5</v>
      </c>
      <c r="D21" s="62">
        <v>31159</v>
      </c>
      <c r="E21" s="64" t="s">
        <v>738</v>
      </c>
      <c r="F21" s="41"/>
      <c r="G21" s="109" t="s">
        <v>19</v>
      </c>
      <c r="H21" s="53"/>
      <c r="I21" s="53"/>
      <c r="J21" s="53"/>
      <c r="K21" s="60">
        <v>100000</v>
      </c>
      <c r="L21" s="48" t="s">
        <v>362</v>
      </c>
      <c r="M21" s="82"/>
    </row>
    <row r="22" spans="1:13" s="70" customFormat="1" ht="20.25" customHeight="1" x14ac:dyDescent="0.45">
      <c r="A22" s="64">
        <v>14</v>
      </c>
      <c r="B22" s="74" t="s">
        <v>385</v>
      </c>
      <c r="C22" s="65">
        <v>6</v>
      </c>
      <c r="D22" s="66">
        <v>31159</v>
      </c>
      <c r="E22" s="64" t="s">
        <v>738</v>
      </c>
      <c r="F22" s="67"/>
      <c r="G22" s="108" t="s">
        <v>19</v>
      </c>
      <c r="H22" s="69"/>
      <c r="I22" s="69"/>
      <c r="J22" s="69"/>
      <c r="K22" s="84">
        <v>200000</v>
      </c>
      <c r="L22" s="75" t="s">
        <v>354</v>
      </c>
      <c r="M22" s="85"/>
    </row>
    <row r="23" spans="1:13" s="50" customFormat="1" ht="20.25" customHeight="1" x14ac:dyDescent="0.4">
      <c r="A23" s="64">
        <v>15</v>
      </c>
      <c r="B23" s="59" t="s">
        <v>652</v>
      </c>
      <c r="C23" s="6">
        <v>4</v>
      </c>
      <c r="D23" s="38">
        <v>31151</v>
      </c>
      <c r="E23" s="64" t="s">
        <v>738</v>
      </c>
      <c r="F23" s="48"/>
      <c r="G23" s="109" t="s">
        <v>19</v>
      </c>
      <c r="H23" s="82"/>
      <c r="I23" s="82"/>
      <c r="J23" s="82"/>
      <c r="K23" s="60">
        <v>100000</v>
      </c>
      <c r="L23" s="48" t="s">
        <v>362</v>
      </c>
      <c r="M23" s="82"/>
    </row>
    <row r="24" spans="1:13" s="70" customFormat="1" ht="20.25" customHeight="1" x14ac:dyDescent="0.45">
      <c r="A24" s="64">
        <v>16</v>
      </c>
      <c r="B24" s="74" t="s">
        <v>524</v>
      </c>
      <c r="C24" s="65">
        <v>7</v>
      </c>
      <c r="D24" s="66">
        <v>31151</v>
      </c>
      <c r="E24" s="64" t="s">
        <v>738</v>
      </c>
      <c r="F24" s="67"/>
      <c r="G24" s="108" t="s">
        <v>19</v>
      </c>
      <c r="H24" s="69"/>
      <c r="I24" s="69"/>
      <c r="J24" s="69"/>
      <c r="K24" s="84">
        <v>500000</v>
      </c>
      <c r="L24" s="75" t="s">
        <v>336</v>
      </c>
      <c r="M24" s="85"/>
    </row>
    <row r="25" spans="1:13" s="70" customFormat="1" ht="20.25" customHeight="1" x14ac:dyDescent="0.45">
      <c r="A25" s="64">
        <v>17</v>
      </c>
      <c r="B25" s="74" t="s">
        <v>390</v>
      </c>
      <c r="C25" s="65">
        <v>7</v>
      </c>
      <c r="D25" s="66">
        <v>31159</v>
      </c>
      <c r="E25" s="64" t="s">
        <v>738</v>
      </c>
      <c r="F25" s="67"/>
      <c r="G25" s="108" t="s">
        <v>19</v>
      </c>
      <c r="H25" s="69"/>
      <c r="I25" s="69"/>
      <c r="J25" s="69"/>
      <c r="K25" s="84">
        <v>300000</v>
      </c>
      <c r="L25" s="75" t="s">
        <v>337</v>
      </c>
      <c r="M25" s="85"/>
    </row>
    <row r="26" spans="1:13" s="70" customFormat="1" ht="20.25" customHeight="1" x14ac:dyDescent="0.45">
      <c r="A26" s="64">
        <v>18</v>
      </c>
      <c r="B26" s="74" t="s">
        <v>530</v>
      </c>
      <c r="C26" s="65">
        <v>8</v>
      </c>
      <c r="D26" s="66">
        <v>31159</v>
      </c>
      <c r="E26" s="64" t="s">
        <v>738</v>
      </c>
      <c r="F26" s="67"/>
      <c r="G26" s="108" t="s">
        <v>19</v>
      </c>
      <c r="H26" s="69"/>
      <c r="I26" s="69"/>
      <c r="J26" s="69"/>
      <c r="K26" s="84">
        <v>50000</v>
      </c>
      <c r="L26" s="75" t="s">
        <v>395</v>
      </c>
      <c r="M26" s="85"/>
    </row>
    <row r="27" spans="1:13" s="70" customFormat="1" ht="20.25" customHeight="1" x14ac:dyDescent="0.45">
      <c r="A27" s="64">
        <v>19</v>
      </c>
      <c r="B27" s="74" t="s">
        <v>398</v>
      </c>
      <c r="C27" s="65">
        <v>8</v>
      </c>
      <c r="D27" s="66">
        <v>31151</v>
      </c>
      <c r="E27" s="64" t="s">
        <v>738</v>
      </c>
      <c r="F27" s="67"/>
      <c r="G27" s="108" t="s">
        <v>19</v>
      </c>
      <c r="H27" s="69"/>
      <c r="I27" s="69"/>
      <c r="J27" s="69"/>
      <c r="K27" s="84">
        <v>250000</v>
      </c>
      <c r="L27" s="75" t="s">
        <v>359</v>
      </c>
      <c r="M27" s="85"/>
    </row>
    <row r="28" spans="1:13" s="70" customFormat="1" ht="20.25" customHeight="1" x14ac:dyDescent="0.45">
      <c r="A28" s="64">
        <v>20</v>
      </c>
      <c r="B28" s="74" t="s">
        <v>534</v>
      </c>
      <c r="C28" s="65">
        <v>8</v>
      </c>
      <c r="D28" s="66">
        <v>31151</v>
      </c>
      <c r="E28" s="64" t="s">
        <v>738</v>
      </c>
      <c r="F28" s="67"/>
      <c r="G28" s="108" t="s">
        <v>19</v>
      </c>
      <c r="H28" s="69"/>
      <c r="I28" s="69"/>
      <c r="J28" s="69"/>
      <c r="K28" s="84">
        <v>300000</v>
      </c>
      <c r="L28" s="75" t="s">
        <v>337</v>
      </c>
      <c r="M28" s="85"/>
    </row>
    <row r="29" spans="1:13" s="70" customFormat="1" ht="20.25" customHeight="1" x14ac:dyDescent="0.45">
      <c r="A29" s="64">
        <v>21</v>
      </c>
      <c r="B29" s="74" t="s">
        <v>535</v>
      </c>
      <c r="C29" s="65">
        <v>8</v>
      </c>
      <c r="D29" s="66">
        <v>31151</v>
      </c>
      <c r="E29" s="64" t="s">
        <v>738</v>
      </c>
      <c r="F29" s="67"/>
      <c r="G29" s="108" t="s">
        <v>19</v>
      </c>
      <c r="H29" s="69"/>
      <c r="I29" s="69"/>
      <c r="J29" s="69"/>
      <c r="K29" s="84">
        <v>200000</v>
      </c>
      <c r="L29" s="75" t="s">
        <v>354</v>
      </c>
      <c r="M29" s="85"/>
    </row>
    <row r="30" spans="1:13" s="70" customFormat="1" ht="20.25" customHeight="1" x14ac:dyDescent="0.45">
      <c r="A30" s="64">
        <v>22</v>
      </c>
      <c r="B30" s="74" t="s">
        <v>536</v>
      </c>
      <c r="C30" s="65">
        <v>8</v>
      </c>
      <c r="D30" s="66">
        <v>31151</v>
      </c>
      <c r="E30" s="64" t="s">
        <v>738</v>
      </c>
      <c r="F30" s="67"/>
      <c r="G30" s="108" t="s">
        <v>19</v>
      </c>
      <c r="H30" s="69"/>
      <c r="I30" s="69"/>
      <c r="J30" s="69"/>
      <c r="K30" s="84">
        <v>300000</v>
      </c>
      <c r="L30" s="75" t="s">
        <v>337</v>
      </c>
      <c r="M30" s="85"/>
    </row>
    <row r="31" spans="1:13" s="70" customFormat="1" ht="20.25" customHeight="1" x14ac:dyDescent="0.45">
      <c r="A31" s="64">
        <v>23</v>
      </c>
      <c r="B31" s="74" t="s">
        <v>410</v>
      </c>
      <c r="C31" s="65">
        <v>9</v>
      </c>
      <c r="D31" s="66">
        <v>31151</v>
      </c>
      <c r="E31" s="64" t="s">
        <v>738</v>
      </c>
      <c r="F31" s="67"/>
      <c r="G31" s="108" t="s">
        <v>19</v>
      </c>
      <c r="H31" s="69"/>
      <c r="I31" s="69"/>
      <c r="J31" s="69"/>
      <c r="K31" s="84">
        <v>150000</v>
      </c>
      <c r="L31" s="75" t="s">
        <v>351</v>
      </c>
      <c r="M31" s="85"/>
    </row>
    <row r="32" spans="1:13" s="70" customFormat="1" ht="20.25" customHeight="1" x14ac:dyDescent="0.45">
      <c r="A32" s="64">
        <v>24</v>
      </c>
      <c r="B32" s="74" t="s">
        <v>544</v>
      </c>
      <c r="C32" s="65">
        <v>9</v>
      </c>
      <c r="D32" s="66">
        <v>31151</v>
      </c>
      <c r="E32" s="64" t="s">
        <v>738</v>
      </c>
      <c r="F32" s="67"/>
      <c r="G32" s="108" t="s">
        <v>19</v>
      </c>
      <c r="H32" s="69"/>
      <c r="I32" s="69"/>
      <c r="J32" s="69"/>
      <c r="K32" s="84">
        <v>500000</v>
      </c>
      <c r="L32" s="75" t="s">
        <v>336</v>
      </c>
      <c r="M32" s="85"/>
    </row>
    <row r="33" spans="1:13" s="37" customFormat="1" ht="20.25" customHeight="1" x14ac:dyDescent="0.45">
      <c r="A33" s="64">
        <v>25</v>
      </c>
      <c r="B33" s="59" t="s">
        <v>540</v>
      </c>
      <c r="C33" s="6">
        <v>9</v>
      </c>
      <c r="D33" s="62">
        <v>31151</v>
      </c>
      <c r="E33" s="64" t="s">
        <v>738</v>
      </c>
      <c r="F33" s="41"/>
      <c r="G33" s="109" t="s">
        <v>19</v>
      </c>
      <c r="H33" s="53"/>
      <c r="I33" s="53"/>
      <c r="J33" s="53"/>
      <c r="K33" s="60">
        <v>400000</v>
      </c>
      <c r="L33" s="48" t="s">
        <v>346</v>
      </c>
      <c r="M33" s="82"/>
    </row>
    <row r="34" spans="1:13" s="70" customFormat="1" ht="20.25" customHeight="1" x14ac:dyDescent="0.45">
      <c r="A34" s="64">
        <v>26</v>
      </c>
      <c r="B34" s="74" t="s">
        <v>547</v>
      </c>
      <c r="C34" s="65">
        <v>11</v>
      </c>
      <c r="D34" s="66">
        <v>31151</v>
      </c>
      <c r="E34" s="64" t="s">
        <v>738</v>
      </c>
      <c r="F34" s="67"/>
      <c r="G34" s="108" t="s">
        <v>19</v>
      </c>
      <c r="H34" s="69"/>
      <c r="I34" s="69"/>
      <c r="J34" s="69"/>
      <c r="K34" s="84">
        <v>300000</v>
      </c>
      <c r="L34" s="75" t="s">
        <v>337</v>
      </c>
      <c r="M34" s="85"/>
    </row>
    <row r="35" spans="1:13" s="70" customFormat="1" ht="20.25" customHeight="1" x14ac:dyDescent="0.45">
      <c r="A35" s="64">
        <v>27</v>
      </c>
      <c r="B35" s="74" t="s">
        <v>420</v>
      </c>
      <c r="C35" s="65">
        <v>11</v>
      </c>
      <c r="D35" s="66">
        <v>31151</v>
      </c>
      <c r="E35" s="64" t="s">
        <v>738</v>
      </c>
      <c r="F35" s="67"/>
      <c r="G35" s="108" t="s">
        <v>19</v>
      </c>
      <c r="H35" s="69"/>
      <c r="I35" s="69"/>
      <c r="J35" s="69"/>
      <c r="K35" s="84">
        <v>300000</v>
      </c>
      <c r="L35" s="75" t="s">
        <v>337</v>
      </c>
      <c r="M35" s="85"/>
    </row>
    <row r="36" spans="1:13" s="70" customFormat="1" ht="20.25" customHeight="1" x14ac:dyDescent="0.45">
      <c r="A36" s="64">
        <v>28</v>
      </c>
      <c r="B36" s="74" t="s">
        <v>421</v>
      </c>
      <c r="C36" s="65">
        <v>11</v>
      </c>
      <c r="D36" s="66">
        <v>31151</v>
      </c>
      <c r="E36" s="64" t="s">
        <v>738</v>
      </c>
      <c r="F36" s="67"/>
      <c r="G36" s="108" t="s">
        <v>19</v>
      </c>
      <c r="H36" s="69"/>
      <c r="I36" s="69"/>
      <c r="J36" s="69"/>
      <c r="K36" s="84">
        <v>500000</v>
      </c>
      <c r="L36" s="75" t="s">
        <v>336</v>
      </c>
      <c r="M36" s="85"/>
    </row>
    <row r="37" spans="1:13" s="37" customFormat="1" ht="20.25" customHeight="1" x14ac:dyDescent="0.45">
      <c r="A37" s="64">
        <v>29</v>
      </c>
      <c r="B37" s="59" t="s">
        <v>419</v>
      </c>
      <c r="C37" s="6">
        <v>11</v>
      </c>
      <c r="D37" s="62">
        <v>31112</v>
      </c>
      <c r="E37" s="64" t="s">
        <v>738</v>
      </c>
      <c r="F37" s="41"/>
      <c r="G37" s="109" t="s">
        <v>19</v>
      </c>
      <c r="H37" s="53"/>
      <c r="I37" s="53"/>
      <c r="J37" s="53"/>
      <c r="K37" s="60">
        <v>300000</v>
      </c>
      <c r="L37" s="48" t="s">
        <v>337</v>
      </c>
      <c r="M37" s="82"/>
    </row>
    <row r="38" spans="1:13" s="50" customFormat="1" ht="20.25" customHeight="1" x14ac:dyDescent="0.4">
      <c r="A38" s="64">
        <v>30</v>
      </c>
      <c r="B38" s="59" t="s">
        <v>554</v>
      </c>
      <c r="C38" s="6">
        <v>12</v>
      </c>
      <c r="D38" s="38">
        <v>31151</v>
      </c>
      <c r="E38" s="64" t="s">
        <v>738</v>
      </c>
      <c r="F38" s="48"/>
      <c r="G38" s="109" t="s">
        <v>19</v>
      </c>
      <c r="H38" s="82"/>
      <c r="I38" s="82"/>
      <c r="J38" s="82"/>
      <c r="K38" s="60">
        <v>300000</v>
      </c>
      <c r="L38" s="48" t="s">
        <v>347</v>
      </c>
      <c r="M38" s="82"/>
    </row>
    <row r="39" spans="1:13" s="37" customFormat="1" ht="20.25" customHeight="1" x14ac:dyDescent="0.45">
      <c r="A39" s="64">
        <v>31</v>
      </c>
      <c r="B39" s="59" t="s">
        <v>727</v>
      </c>
      <c r="C39" s="6">
        <v>13</v>
      </c>
      <c r="D39" s="62">
        <v>31155</v>
      </c>
      <c r="E39" s="64" t="s">
        <v>738</v>
      </c>
      <c r="F39" s="41"/>
      <c r="G39" s="109" t="s">
        <v>19</v>
      </c>
      <c r="H39" s="53"/>
      <c r="I39" s="53"/>
      <c r="J39" s="53"/>
      <c r="K39" s="60">
        <v>200000</v>
      </c>
      <c r="L39" s="48" t="s">
        <v>343</v>
      </c>
      <c r="M39" s="82"/>
    </row>
    <row r="40" spans="1:13" s="50" customFormat="1" ht="20.25" customHeight="1" x14ac:dyDescent="0.4">
      <c r="A40" s="64">
        <v>32</v>
      </c>
      <c r="B40" s="59" t="s">
        <v>435</v>
      </c>
      <c r="C40" s="6">
        <v>13</v>
      </c>
      <c r="D40" s="38">
        <v>31156</v>
      </c>
      <c r="E40" s="64" t="s">
        <v>738</v>
      </c>
      <c r="F40" s="48"/>
      <c r="G40" s="109" t="s">
        <v>19</v>
      </c>
      <c r="H40" s="82"/>
      <c r="I40" s="82"/>
      <c r="J40" s="82"/>
      <c r="K40" s="60">
        <v>150000</v>
      </c>
      <c r="L40" s="48" t="s">
        <v>436</v>
      </c>
      <c r="M40" s="82"/>
    </row>
    <row r="41" spans="1:13" s="50" customFormat="1" ht="20.25" customHeight="1" x14ac:dyDescent="0.4">
      <c r="A41" s="64">
        <v>33</v>
      </c>
      <c r="B41" s="59" t="s">
        <v>439</v>
      </c>
      <c r="C41" s="6">
        <v>13</v>
      </c>
      <c r="D41" s="38">
        <v>31159</v>
      </c>
      <c r="E41" s="64" t="s">
        <v>738</v>
      </c>
      <c r="F41" s="48"/>
      <c r="G41" s="109" t="s">
        <v>19</v>
      </c>
      <c r="H41" s="82"/>
      <c r="I41" s="82"/>
      <c r="J41" s="82"/>
      <c r="K41" s="60">
        <v>300000</v>
      </c>
      <c r="L41" s="48" t="s">
        <v>347</v>
      </c>
      <c r="M41" s="82"/>
    </row>
    <row r="42" spans="1:13" s="50" customFormat="1" ht="20.25" customHeight="1" x14ac:dyDescent="0.4">
      <c r="A42" s="64">
        <v>34</v>
      </c>
      <c r="B42" s="59" t="s">
        <v>569</v>
      </c>
      <c r="C42" s="6">
        <v>14</v>
      </c>
      <c r="D42" s="38">
        <v>31151</v>
      </c>
      <c r="E42" s="64" t="s">
        <v>738</v>
      </c>
      <c r="F42" s="48"/>
      <c r="G42" s="109" t="s">
        <v>19</v>
      </c>
      <c r="H42" s="82"/>
      <c r="I42" s="82"/>
      <c r="J42" s="82"/>
      <c r="K42" s="60">
        <v>250000</v>
      </c>
      <c r="L42" s="48" t="s">
        <v>451</v>
      </c>
      <c r="M42" s="82"/>
    </row>
    <row r="43" spans="1:13" s="50" customFormat="1" ht="20.25" customHeight="1" x14ac:dyDescent="0.4">
      <c r="A43" s="64">
        <v>35</v>
      </c>
      <c r="B43" s="59" t="s">
        <v>574</v>
      </c>
      <c r="C43" s="6">
        <v>15</v>
      </c>
      <c r="D43" s="38">
        <v>31151</v>
      </c>
      <c r="E43" s="64" t="s">
        <v>738</v>
      </c>
      <c r="F43" s="48"/>
      <c r="G43" s="109" t="s">
        <v>19</v>
      </c>
      <c r="H43" s="82"/>
      <c r="I43" s="82"/>
      <c r="J43" s="82"/>
      <c r="K43" s="60">
        <v>300000</v>
      </c>
      <c r="L43" s="48" t="s">
        <v>337</v>
      </c>
      <c r="M43" s="82"/>
    </row>
    <row r="44" spans="1:13" s="70" customFormat="1" ht="20.25" customHeight="1" x14ac:dyDescent="0.45">
      <c r="A44" s="64">
        <v>36</v>
      </c>
      <c r="B44" s="184" t="s">
        <v>892</v>
      </c>
      <c r="C44" s="65">
        <v>6</v>
      </c>
      <c r="D44" s="66">
        <v>31151</v>
      </c>
      <c r="E44" s="64" t="s">
        <v>738</v>
      </c>
      <c r="F44" s="67"/>
      <c r="G44" s="108" t="s">
        <v>19</v>
      </c>
      <c r="H44" s="69"/>
      <c r="I44" s="69"/>
      <c r="J44" s="69"/>
      <c r="K44" s="84">
        <v>50000</v>
      </c>
      <c r="L44" s="75" t="s">
        <v>370</v>
      </c>
      <c r="M44" s="85"/>
    </row>
    <row r="45" spans="1:13" ht="36.75" customHeight="1" x14ac:dyDescent="0.5">
      <c r="A45" s="341" t="s">
        <v>205</v>
      </c>
      <c r="B45" s="342"/>
      <c r="C45" s="342"/>
      <c r="D45" s="343"/>
      <c r="E45" s="76"/>
      <c r="F45" s="76"/>
      <c r="G45" s="110"/>
      <c r="H45" s="76"/>
      <c r="I45" s="76"/>
      <c r="J45" s="76"/>
      <c r="K45" s="84">
        <f>SUM(K9:K44)</f>
        <v>8500000</v>
      </c>
      <c r="L45" s="81"/>
      <c r="M45" s="81"/>
    </row>
  </sheetData>
  <mergeCells count="17">
    <mergeCell ref="A1:M1"/>
    <mergeCell ref="A2:M2"/>
    <mergeCell ref="A3:M3"/>
    <mergeCell ref="A4:M4"/>
    <mergeCell ref="L5:M5"/>
    <mergeCell ref="A45:D45"/>
    <mergeCell ref="A6:A7"/>
    <mergeCell ref="B6:B7"/>
    <mergeCell ref="C6:C7"/>
    <mergeCell ref="D6:D7"/>
    <mergeCell ref="G6:G7"/>
    <mergeCell ref="H6:K6"/>
    <mergeCell ref="L6:L7"/>
    <mergeCell ref="M6:M7"/>
    <mergeCell ref="A8:L8"/>
    <mergeCell ref="E6:E7"/>
    <mergeCell ref="F6:F7"/>
  </mergeCells>
  <pageMargins left="0.45" right="0.2" top="0.75" bottom="0.25" header="0.3" footer="0.3"/>
  <pageSetup paperSize="9" scale="8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32" zoomScale="115" zoomScaleNormal="115" workbookViewId="0">
      <selection sqref="A1:M43"/>
    </sheetView>
  </sheetViews>
  <sheetFormatPr defaultRowHeight="22.5" x14ac:dyDescent="0.45"/>
  <cols>
    <col min="1" max="1" width="5" style="50" customWidth="1"/>
    <col min="2" max="2" width="35.140625" style="52" customWidth="1"/>
    <col min="3" max="3" width="7" style="49" customWidth="1"/>
    <col min="4" max="4" width="8.7109375" style="49" customWidth="1"/>
    <col min="5" max="5" width="10.42578125" style="49" customWidth="1"/>
    <col min="6" max="6" width="5.42578125" style="49" customWidth="1"/>
    <col min="7" max="7" width="7" style="49" customWidth="1"/>
    <col min="8" max="10" width="6.7109375" style="49" customWidth="1"/>
    <col min="11" max="11" width="14.140625" style="51" customWidth="1"/>
    <col min="12" max="12" width="16.28515625" style="37" customWidth="1"/>
    <col min="13" max="13" width="9.85546875" style="49" customWidth="1"/>
    <col min="14" max="16384" width="9.140625" style="49"/>
  </cols>
  <sheetData>
    <row r="1" spans="1:13" s="3" customFormat="1" ht="24.75" customHeight="1" x14ac:dyDescent="0.25">
      <c r="A1" s="283" t="s">
        <v>220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s="3" customFormat="1" ht="24.75" customHeight="1" x14ac:dyDescent="0.25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 s="3" customFormat="1" ht="17.25" customHeight="1" x14ac:dyDescent="0.25">
      <c r="A3" s="314" t="s">
        <v>216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4" spans="1:13" s="3" customFormat="1" ht="24.75" customHeight="1" x14ac:dyDescent="0.25">
      <c r="A4" s="283" t="s">
        <v>471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</row>
    <row r="5" spans="1:13" customFormat="1" ht="15" customHeigh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315" t="s">
        <v>470</v>
      </c>
      <c r="M5" s="315"/>
    </row>
    <row r="6" spans="1:13" customFormat="1" ht="15.75" customHeight="1" x14ac:dyDescent="0.25">
      <c r="A6" s="316" t="s">
        <v>3</v>
      </c>
      <c r="B6" s="317" t="s">
        <v>4</v>
      </c>
      <c r="C6" s="316" t="s">
        <v>5</v>
      </c>
      <c r="D6" s="316" t="s">
        <v>6</v>
      </c>
      <c r="E6" s="316" t="s">
        <v>7</v>
      </c>
      <c r="F6" s="316" t="s">
        <v>8</v>
      </c>
      <c r="G6" s="316" t="s">
        <v>9</v>
      </c>
      <c r="H6" s="316" t="s">
        <v>10</v>
      </c>
      <c r="I6" s="316"/>
      <c r="J6" s="316"/>
      <c r="K6" s="316"/>
      <c r="L6" s="316" t="s">
        <v>469</v>
      </c>
      <c r="M6" s="348" t="s">
        <v>11</v>
      </c>
    </row>
    <row r="7" spans="1:13" customFormat="1" ht="63" x14ac:dyDescent="0.25">
      <c r="A7" s="316"/>
      <c r="B7" s="317"/>
      <c r="C7" s="316"/>
      <c r="D7" s="316"/>
      <c r="E7" s="316"/>
      <c r="F7" s="316"/>
      <c r="G7" s="316"/>
      <c r="H7" s="58" t="s">
        <v>12</v>
      </c>
      <c r="I7" s="58" t="s">
        <v>13</v>
      </c>
      <c r="J7" s="58" t="s">
        <v>14</v>
      </c>
      <c r="K7" s="58" t="s">
        <v>15</v>
      </c>
      <c r="L7" s="316"/>
      <c r="M7" s="349"/>
    </row>
    <row r="8" spans="1:13" s="5" customFormat="1" ht="19.5" customHeight="1" x14ac:dyDescent="0.25">
      <c r="A8" s="320" t="s">
        <v>16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55"/>
    </row>
    <row r="9" spans="1:13" s="86" customFormat="1" ht="36" customHeight="1" x14ac:dyDescent="0.4">
      <c r="A9" s="64">
        <v>1</v>
      </c>
      <c r="B9" s="74" t="s">
        <v>482</v>
      </c>
      <c r="C9" s="89" t="s">
        <v>18</v>
      </c>
      <c r="D9" s="64">
        <v>31151</v>
      </c>
      <c r="E9" s="75" t="s">
        <v>737</v>
      </c>
      <c r="F9" s="75"/>
      <c r="G9" s="68" t="s">
        <v>19</v>
      </c>
      <c r="H9" s="83"/>
      <c r="I9" s="83"/>
      <c r="J9" s="83"/>
      <c r="K9" s="84">
        <v>2000000</v>
      </c>
      <c r="L9" s="75" t="s">
        <v>313</v>
      </c>
      <c r="M9" s="85"/>
    </row>
    <row r="10" spans="1:13" s="86" customFormat="1" ht="21" customHeight="1" x14ac:dyDescent="0.4">
      <c r="A10" s="64">
        <v>2</v>
      </c>
      <c r="B10" s="74" t="s">
        <v>503</v>
      </c>
      <c r="C10" s="73">
        <v>3</v>
      </c>
      <c r="D10" s="64">
        <v>31151</v>
      </c>
      <c r="E10" s="75" t="s">
        <v>737</v>
      </c>
      <c r="F10" s="75"/>
      <c r="G10" s="68" t="s">
        <v>19</v>
      </c>
      <c r="H10" s="85"/>
      <c r="I10" s="85"/>
      <c r="J10" s="85"/>
      <c r="K10" s="84">
        <v>100000</v>
      </c>
      <c r="L10" s="75" t="s">
        <v>279</v>
      </c>
      <c r="M10" s="85"/>
    </row>
    <row r="11" spans="1:13" s="86" customFormat="1" ht="21" customHeight="1" x14ac:dyDescent="0.4">
      <c r="A11" s="64">
        <v>3</v>
      </c>
      <c r="B11" s="74" t="s">
        <v>504</v>
      </c>
      <c r="C11" s="73">
        <v>3</v>
      </c>
      <c r="D11" s="64">
        <v>31151</v>
      </c>
      <c r="E11" s="75" t="s">
        <v>737</v>
      </c>
      <c r="F11" s="75"/>
      <c r="G11" s="68" t="s">
        <v>19</v>
      </c>
      <c r="H11" s="85"/>
      <c r="I11" s="85"/>
      <c r="J11" s="85"/>
      <c r="K11" s="84">
        <v>100000</v>
      </c>
      <c r="L11" s="75" t="s">
        <v>362</v>
      </c>
      <c r="M11" s="85"/>
    </row>
    <row r="12" spans="1:13" s="86" customFormat="1" ht="21.75" customHeight="1" x14ac:dyDescent="0.4">
      <c r="A12" s="64">
        <v>4</v>
      </c>
      <c r="B12" s="74" t="s">
        <v>367</v>
      </c>
      <c r="C12" s="73">
        <v>3</v>
      </c>
      <c r="D12" s="64">
        <v>31151</v>
      </c>
      <c r="E12" s="75" t="s">
        <v>737</v>
      </c>
      <c r="F12" s="75"/>
      <c r="G12" s="68" t="s">
        <v>19</v>
      </c>
      <c r="H12" s="85"/>
      <c r="I12" s="85"/>
      <c r="J12" s="85"/>
      <c r="K12" s="84">
        <v>100000</v>
      </c>
      <c r="L12" s="75" t="s">
        <v>362</v>
      </c>
      <c r="M12" s="85"/>
    </row>
    <row r="13" spans="1:13" s="86" customFormat="1" ht="21.75" customHeight="1" x14ac:dyDescent="0.4">
      <c r="A13" s="64">
        <v>5</v>
      </c>
      <c r="B13" s="74" t="s">
        <v>513</v>
      </c>
      <c r="C13" s="73">
        <v>4</v>
      </c>
      <c r="D13" s="64">
        <v>31151</v>
      </c>
      <c r="E13" s="75" t="s">
        <v>737</v>
      </c>
      <c r="F13" s="75"/>
      <c r="G13" s="68" t="s">
        <v>19</v>
      </c>
      <c r="H13" s="85"/>
      <c r="I13" s="85"/>
      <c r="J13" s="85"/>
      <c r="K13" s="84">
        <v>200000</v>
      </c>
      <c r="L13" s="75" t="s">
        <v>354</v>
      </c>
      <c r="M13" s="85"/>
    </row>
    <row r="14" spans="1:13" s="86" customFormat="1" ht="26.25" customHeight="1" x14ac:dyDescent="0.4">
      <c r="A14" s="64">
        <v>6</v>
      </c>
      <c r="B14" s="74" t="s">
        <v>376</v>
      </c>
      <c r="C14" s="73">
        <v>4</v>
      </c>
      <c r="D14" s="64">
        <v>31159</v>
      </c>
      <c r="E14" s="75" t="s">
        <v>737</v>
      </c>
      <c r="F14" s="75"/>
      <c r="G14" s="68" t="s">
        <v>19</v>
      </c>
      <c r="H14" s="85"/>
      <c r="I14" s="85"/>
      <c r="J14" s="85"/>
      <c r="K14" s="84">
        <v>300000</v>
      </c>
      <c r="L14" s="75" t="s">
        <v>337</v>
      </c>
      <c r="M14" s="85"/>
    </row>
    <row r="15" spans="1:13" s="86" customFormat="1" ht="26.25" customHeight="1" x14ac:dyDescent="0.4">
      <c r="A15" s="64">
        <v>7</v>
      </c>
      <c r="B15" s="74" t="s">
        <v>381</v>
      </c>
      <c r="C15" s="73">
        <v>5</v>
      </c>
      <c r="D15" s="64">
        <v>31159</v>
      </c>
      <c r="E15" s="75" t="s">
        <v>737</v>
      </c>
      <c r="F15" s="75"/>
      <c r="G15" s="68" t="s">
        <v>19</v>
      </c>
      <c r="H15" s="85"/>
      <c r="I15" s="85"/>
      <c r="J15" s="85"/>
      <c r="K15" s="84">
        <v>200000</v>
      </c>
      <c r="L15" s="75" t="s">
        <v>344</v>
      </c>
      <c r="M15" s="85"/>
    </row>
    <row r="16" spans="1:13" s="86" customFormat="1" ht="27.75" customHeight="1" x14ac:dyDescent="0.4">
      <c r="A16" s="64">
        <v>8</v>
      </c>
      <c r="B16" s="74" t="s">
        <v>382</v>
      </c>
      <c r="C16" s="73">
        <v>5</v>
      </c>
      <c r="D16" s="64">
        <v>31159</v>
      </c>
      <c r="E16" s="75" t="s">
        <v>737</v>
      </c>
      <c r="F16" s="75"/>
      <c r="G16" s="68" t="s">
        <v>19</v>
      </c>
      <c r="H16" s="85"/>
      <c r="I16" s="85"/>
      <c r="J16" s="85"/>
      <c r="K16" s="84">
        <v>100000</v>
      </c>
      <c r="L16" s="75" t="s">
        <v>362</v>
      </c>
      <c r="M16" s="85"/>
    </row>
    <row r="17" spans="1:13" s="86" customFormat="1" ht="25.5" customHeight="1" x14ac:dyDescent="0.4">
      <c r="A17" s="64">
        <v>9</v>
      </c>
      <c r="B17" s="74" t="s">
        <v>389</v>
      </c>
      <c r="C17" s="73">
        <v>7</v>
      </c>
      <c r="D17" s="64">
        <v>31159</v>
      </c>
      <c r="E17" s="75" t="s">
        <v>737</v>
      </c>
      <c r="F17" s="75"/>
      <c r="G17" s="68" t="s">
        <v>19</v>
      </c>
      <c r="H17" s="85"/>
      <c r="I17" s="85"/>
      <c r="J17" s="85"/>
      <c r="K17" s="84">
        <v>300000</v>
      </c>
      <c r="L17" s="75" t="s">
        <v>337</v>
      </c>
      <c r="M17" s="85"/>
    </row>
    <row r="18" spans="1:13" s="86" customFormat="1" ht="25.5" customHeight="1" x14ac:dyDescent="0.4">
      <c r="A18" s="64">
        <v>10</v>
      </c>
      <c r="B18" s="74" t="s">
        <v>403</v>
      </c>
      <c r="C18" s="73">
        <v>8</v>
      </c>
      <c r="D18" s="64">
        <v>31159</v>
      </c>
      <c r="E18" s="75" t="s">
        <v>737</v>
      </c>
      <c r="F18" s="75"/>
      <c r="G18" s="68" t="s">
        <v>19</v>
      </c>
      <c r="H18" s="85"/>
      <c r="I18" s="85"/>
      <c r="J18" s="85"/>
      <c r="K18" s="84">
        <v>50000</v>
      </c>
      <c r="L18" s="75" t="s">
        <v>383</v>
      </c>
      <c r="M18" s="85"/>
    </row>
    <row r="19" spans="1:13" s="50" customFormat="1" ht="25.5" customHeight="1" x14ac:dyDescent="0.4">
      <c r="A19" s="64">
        <v>11</v>
      </c>
      <c r="B19" s="59" t="s">
        <v>401</v>
      </c>
      <c r="C19" s="6">
        <v>8</v>
      </c>
      <c r="D19" s="38">
        <v>31159</v>
      </c>
      <c r="E19" s="75" t="s">
        <v>737</v>
      </c>
      <c r="F19" s="48"/>
      <c r="G19" s="7" t="s">
        <v>19</v>
      </c>
      <c r="H19" s="82"/>
      <c r="I19" s="82"/>
      <c r="J19" s="82"/>
      <c r="K19" s="60">
        <v>300000</v>
      </c>
      <c r="L19" s="48" t="s">
        <v>337</v>
      </c>
      <c r="M19" s="82"/>
    </row>
    <row r="20" spans="1:13" s="86" customFormat="1" ht="25.5" customHeight="1" x14ac:dyDescent="0.4">
      <c r="A20" s="64">
        <v>12</v>
      </c>
      <c r="B20" s="74" t="s">
        <v>407</v>
      </c>
      <c r="C20" s="65">
        <v>9</v>
      </c>
      <c r="D20" s="64">
        <v>31151</v>
      </c>
      <c r="E20" s="75" t="s">
        <v>737</v>
      </c>
      <c r="F20" s="75"/>
      <c r="G20" s="68" t="s">
        <v>19</v>
      </c>
      <c r="H20" s="85"/>
      <c r="I20" s="85"/>
      <c r="J20" s="85"/>
      <c r="K20" s="84">
        <v>250000</v>
      </c>
      <c r="L20" s="75" t="s">
        <v>359</v>
      </c>
      <c r="M20" s="85"/>
    </row>
    <row r="21" spans="1:13" s="50" customFormat="1" ht="18" customHeight="1" x14ac:dyDescent="0.4">
      <c r="A21" s="64">
        <v>13</v>
      </c>
      <c r="B21" s="59" t="s">
        <v>542</v>
      </c>
      <c r="C21" s="6">
        <v>9</v>
      </c>
      <c r="D21" s="38">
        <v>31156</v>
      </c>
      <c r="E21" s="75" t="s">
        <v>737</v>
      </c>
      <c r="F21" s="48"/>
      <c r="G21" s="7" t="s">
        <v>19</v>
      </c>
      <c r="H21" s="82"/>
      <c r="I21" s="82"/>
      <c r="J21" s="82"/>
      <c r="K21" s="60">
        <v>300000</v>
      </c>
      <c r="L21" s="48" t="s">
        <v>337</v>
      </c>
      <c r="M21" s="82"/>
    </row>
    <row r="22" spans="1:13" s="86" customFormat="1" ht="18.75" customHeight="1" x14ac:dyDescent="0.4">
      <c r="A22" s="64">
        <v>14</v>
      </c>
      <c r="B22" s="74" t="s">
        <v>413</v>
      </c>
      <c r="C22" s="73">
        <v>10</v>
      </c>
      <c r="D22" s="64">
        <v>31151</v>
      </c>
      <c r="E22" s="75" t="s">
        <v>737</v>
      </c>
      <c r="F22" s="75"/>
      <c r="G22" s="68" t="s">
        <v>19</v>
      </c>
      <c r="H22" s="85"/>
      <c r="I22" s="85"/>
      <c r="J22" s="85"/>
      <c r="K22" s="84">
        <v>300000</v>
      </c>
      <c r="L22" s="75" t="s">
        <v>337</v>
      </c>
      <c r="M22" s="85"/>
    </row>
    <row r="23" spans="1:13" s="86" customFormat="1" ht="22.5" customHeight="1" x14ac:dyDescent="0.4">
      <c r="A23" s="64">
        <v>15</v>
      </c>
      <c r="B23" s="74" t="s">
        <v>414</v>
      </c>
      <c r="C23" s="73">
        <v>10</v>
      </c>
      <c r="D23" s="64">
        <v>31151</v>
      </c>
      <c r="E23" s="75" t="s">
        <v>737</v>
      </c>
      <c r="F23" s="75"/>
      <c r="G23" s="68" t="s">
        <v>19</v>
      </c>
      <c r="H23" s="85"/>
      <c r="I23" s="85"/>
      <c r="J23" s="85"/>
      <c r="K23" s="84">
        <v>300000</v>
      </c>
      <c r="L23" s="75" t="s">
        <v>337</v>
      </c>
      <c r="M23" s="85"/>
    </row>
    <row r="24" spans="1:13" s="86" customFormat="1" ht="24" customHeight="1" x14ac:dyDescent="0.4">
      <c r="A24" s="64">
        <v>16</v>
      </c>
      <c r="B24" s="74" t="s">
        <v>548</v>
      </c>
      <c r="C24" s="73">
        <v>11</v>
      </c>
      <c r="D24" s="64">
        <v>31151</v>
      </c>
      <c r="E24" s="75" t="s">
        <v>737</v>
      </c>
      <c r="F24" s="75"/>
      <c r="G24" s="68" t="s">
        <v>19</v>
      </c>
      <c r="H24" s="85"/>
      <c r="I24" s="85"/>
      <c r="J24" s="85"/>
      <c r="K24" s="84">
        <v>300000</v>
      </c>
      <c r="L24" s="75" t="s">
        <v>337</v>
      </c>
      <c r="M24" s="85"/>
    </row>
    <row r="25" spans="1:13" s="86" customFormat="1" ht="26.25" customHeight="1" x14ac:dyDescent="0.4">
      <c r="A25" s="64">
        <v>17</v>
      </c>
      <c r="B25" s="74" t="s">
        <v>556</v>
      </c>
      <c r="C25" s="73">
        <v>12</v>
      </c>
      <c r="D25" s="64">
        <v>31151</v>
      </c>
      <c r="E25" s="75" t="s">
        <v>737</v>
      </c>
      <c r="F25" s="75"/>
      <c r="G25" s="68" t="s">
        <v>19</v>
      </c>
      <c r="H25" s="85"/>
      <c r="I25" s="85"/>
      <c r="J25" s="85"/>
      <c r="K25" s="84">
        <v>300000</v>
      </c>
      <c r="L25" s="75" t="s">
        <v>347</v>
      </c>
      <c r="M25" s="85"/>
    </row>
    <row r="26" spans="1:13" s="86" customFormat="1" ht="33.75" customHeight="1" x14ac:dyDescent="0.4">
      <c r="A26" s="64">
        <v>18</v>
      </c>
      <c r="B26" s="74" t="s">
        <v>559</v>
      </c>
      <c r="C26" s="73">
        <v>13</v>
      </c>
      <c r="D26" s="64">
        <v>31151</v>
      </c>
      <c r="E26" s="75" t="s">
        <v>737</v>
      </c>
      <c r="F26" s="75"/>
      <c r="G26" s="68" t="s">
        <v>19</v>
      </c>
      <c r="H26" s="85"/>
      <c r="I26" s="85"/>
      <c r="J26" s="85"/>
      <c r="K26" s="84">
        <v>300000</v>
      </c>
      <c r="L26" s="75" t="s">
        <v>337</v>
      </c>
      <c r="M26" s="87"/>
    </row>
    <row r="27" spans="1:13" s="86" customFormat="1" ht="33.75" customHeight="1" x14ac:dyDescent="0.4">
      <c r="A27" s="64">
        <v>19</v>
      </c>
      <c r="B27" s="74" t="s">
        <v>560</v>
      </c>
      <c r="C27" s="73">
        <v>13</v>
      </c>
      <c r="D27" s="64">
        <v>31151</v>
      </c>
      <c r="E27" s="75" t="s">
        <v>737</v>
      </c>
      <c r="F27" s="75"/>
      <c r="G27" s="68" t="s">
        <v>19</v>
      </c>
      <c r="H27" s="85"/>
      <c r="I27" s="85"/>
      <c r="J27" s="85"/>
      <c r="K27" s="84">
        <v>250000</v>
      </c>
      <c r="L27" s="75" t="s">
        <v>430</v>
      </c>
      <c r="M27" s="87"/>
    </row>
    <row r="28" spans="1:13" s="86" customFormat="1" ht="33.75" customHeight="1" x14ac:dyDescent="0.4">
      <c r="A28" s="64">
        <v>20</v>
      </c>
      <c r="B28" s="74" t="s">
        <v>561</v>
      </c>
      <c r="C28" s="73">
        <v>13</v>
      </c>
      <c r="D28" s="64">
        <v>31151</v>
      </c>
      <c r="E28" s="75" t="s">
        <v>737</v>
      </c>
      <c r="F28" s="75"/>
      <c r="G28" s="68" t="s">
        <v>19</v>
      </c>
      <c r="H28" s="85"/>
      <c r="I28" s="85"/>
      <c r="J28" s="85"/>
      <c r="K28" s="84">
        <v>200000</v>
      </c>
      <c r="L28" s="75" t="s">
        <v>280</v>
      </c>
      <c r="M28" s="87"/>
    </row>
    <row r="29" spans="1:13" s="86" customFormat="1" ht="24.75" customHeight="1" x14ac:dyDescent="0.4">
      <c r="A29" s="64">
        <v>21</v>
      </c>
      <c r="B29" s="74" t="s">
        <v>562</v>
      </c>
      <c r="C29" s="73">
        <v>13</v>
      </c>
      <c r="D29" s="64">
        <v>31151</v>
      </c>
      <c r="E29" s="75" t="s">
        <v>737</v>
      </c>
      <c r="F29" s="75"/>
      <c r="G29" s="68" t="s">
        <v>19</v>
      </c>
      <c r="H29" s="85"/>
      <c r="I29" s="85"/>
      <c r="J29" s="85"/>
      <c r="K29" s="84">
        <v>150000</v>
      </c>
      <c r="L29" s="75" t="s">
        <v>356</v>
      </c>
      <c r="M29" s="85"/>
    </row>
    <row r="30" spans="1:13" s="86" customFormat="1" ht="17.25" customHeight="1" x14ac:dyDescent="0.4">
      <c r="A30" s="64">
        <v>22</v>
      </c>
      <c r="B30" s="74" t="s">
        <v>443</v>
      </c>
      <c r="C30" s="73">
        <v>13</v>
      </c>
      <c r="D30" s="64">
        <v>31151</v>
      </c>
      <c r="E30" s="75" t="s">
        <v>737</v>
      </c>
      <c r="F30" s="75"/>
      <c r="G30" s="68" t="s">
        <v>19</v>
      </c>
      <c r="H30" s="85"/>
      <c r="I30" s="85"/>
      <c r="J30" s="85"/>
      <c r="K30" s="84">
        <v>200000</v>
      </c>
      <c r="L30" s="75" t="s">
        <v>343</v>
      </c>
      <c r="M30" s="85"/>
    </row>
    <row r="31" spans="1:13" s="86" customFormat="1" ht="33.75" customHeight="1" x14ac:dyDescent="0.4">
      <c r="A31" s="64">
        <v>23</v>
      </c>
      <c r="B31" s="74" t="s">
        <v>444</v>
      </c>
      <c r="C31" s="73">
        <v>13</v>
      </c>
      <c r="D31" s="64">
        <v>31151</v>
      </c>
      <c r="E31" s="75" t="s">
        <v>737</v>
      </c>
      <c r="F31" s="75"/>
      <c r="G31" s="68" t="s">
        <v>19</v>
      </c>
      <c r="H31" s="85"/>
      <c r="I31" s="85"/>
      <c r="J31" s="85"/>
      <c r="K31" s="84">
        <v>200000</v>
      </c>
      <c r="L31" s="75" t="s">
        <v>280</v>
      </c>
      <c r="M31" s="85"/>
    </row>
    <row r="32" spans="1:13" s="50" customFormat="1" ht="33.75" customHeight="1" x14ac:dyDescent="0.4">
      <c r="A32" s="64">
        <v>24</v>
      </c>
      <c r="B32" s="59" t="s">
        <v>434</v>
      </c>
      <c r="C32" s="61">
        <v>13</v>
      </c>
      <c r="D32" s="38">
        <v>31155</v>
      </c>
      <c r="E32" s="75" t="s">
        <v>737</v>
      </c>
      <c r="F32" s="48"/>
      <c r="G32" s="7" t="s">
        <v>19</v>
      </c>
      <c r="H32" s="82"/>
      <c r="I32" s="82"/>
      <c r="J32" s="82"/>
      <c r="K32" s="60">
        <v>100000</v>
      </c>
      <c r="L32" s="48" t="s">
        <v>279</v>
      </c>
      <c r="M32" s="82"/>
    </row>
    <row r="33" spans="1:13" s="86" customFormat="1" ht="23.25" customHeight="1" x14ac:dyDescent="0.4">
      <c r="A33" s="64">
        <v>25</v>
      </c>
      <c r="B33" s="74" t="s">
        <v>566</v>
      </c>
      <c r="C33" s="73">
        <v>14</v>
      </c>
      <c r="D33" s="64">
        <v>31151</v>
      </c>
      <c r="E33" s="75" t="s">
        <v>737</v>
      </c>
      <c r="F33" s="75"/>
      <c r="G33" s="68" t="s">
        <v>19</v>
      </c>
      <c r="H33" s="85"/>
      <c r="I33" s="85"/>
      <c r="J33" s="85"/>
      <c r="K33" s="84">
        <v>250000</v>
      </c>
      <c r="L33" s="75" t="s">
        <v>451</v>
      </c>
      <c r="M33" s="85"/>
    </row>
    <row r="34" spans="1:13" s="86" customFormat="1" ht="23.25" customHeight="1" x14ac:dyDescent="0.4">
      <c r="A34" s="64">
        <v>26</v>
      </c>
      <c r="B34" s="74" t="s">
        <v>453</v>
      </c>
      <c r="C34" s="73">
        <v>14</v>
      </c>
      <c r="D34" s="64">
        <v>31151</v>
      </c>
      <c r="E34" s="75" t="s">
        <v>737</v>
      </c>
      <c r="F34" s="75"/>
      <c r="G34" s="68" t="s">
        <v>19</v>
      </c>
      <c r="H34" s="85"/>
      <c r="I34" s="85"/>
      <c r="J34" s="85"/>
      <c r="K34" s="84">
        <v>150000</v>
      </c>
      <c r="L34" s="75" t="s">
        <v>356</v>
      </c>
      <c r="M34" s="85"/>
    </row>
    <row r="35" spans="1:13" s="50" customFormat="1" ht="33.75" customHeight="1" x14ac:dyDescent="0.4">
      <c r="A35" s="64">
        <v>27</v>
      </c>
      <c r="B35" s="59" t="s">
        <v>565</v>
      </c>
      <c r="C35" s="61">
        <v>14</v>
      </c>
      <c r="D35" s="38">
        <v>31151</v>
      </c>
      <c r="E35" s="75" t="s">
        <v>737</v>
      </c>
      <c r="F35" s="48"/>
      <c r="G35" s="7" t="s">
        <v>19</v>
      </c>
      <c r="H35" s="82"/>
      <c r="I35" s="82"/>
      <c r="J35" s="82"/>
      <c r="K35" s="60">
        <v>200000</v>
      </c>
      <c r="L35" s="48" t="s">
        <v>354</v>
      </c>
      <c r="M35" s="82"/>
    </row>
    <row r="36" spans="1:13" s="86" customFormat="1" ht="18" customHeight="1" x14ac:dyDescent="0.4">
      <c r="A36" s="64">
        <v>28</v>
      </c>
      <c r="B36" s="74" t="s">
        <v>571</v>
      </c>
      <c r="C36" s="73">
        <v>15</v>
      </c>
      <c r="D36" s="64">
        <v>31155</v>
      </c>
      <c r="E36" s="75" t="s">
        <v>737</v>
      </c>
      <c r="F36" s="75"/>
      <c r="G36" s="68" t="s">
        <v>19</v>
      </c>
      <c r="H36" s="85"/>
      <c r="I36" s="85"/>
      <c r="J36" s="85"/>
      <c r="K36" s="84">
        <v>50000</v>
      </c>
      <c r="L36" s="75" t="s">
        <v>383</v>
      </c>
      <c r="M36" s="85"/>
    </row>
    <row r="37" spans="1:13" s="86" customFormat="1" ht="18" customHeight="1" x14ac:dyDescent="0.4">
      <c r="A37" s="64">
        <v>29</v>
      </c>
      <c r="B37" s="74" t="s">
        <v>456</v>
      </c>
      <c r="C37" s="73">
        <v>15</v>
      </c>
      <c r="D37" s="64">
        <v>31159</v>
      </c>
      <c r="E37" s="75" t="s">
        <v>737</v>
      </c>
      <c r="F37" s="75"/>
      <c r="G37" s="68" t="s">
        <v>19</v>
      </c>
      <c r="H37" s="85"/>
      <c r="I37" s="85"/>
      <c r="J37" s="85"/>
      <c r="K37" s="84">
        <v>150000</v>
      </c>
      <c r="L37" s="75" t="s">
        <v>356</v>
      </c>
      <c r="M37" s="85"/>
    </row>
    <row r="38" spans="1:13" s="86" customFormat="1" ht="18" customHeight="1" x14ac:dyDescent="0.4">
      <c r="A38" s="64">
        <v>30</v>
      </c>
      <c r="B38" s="74" t="s">
        <v>457</v>
      </c>
      <c r="C38" s="73">
        <v>15</v>
      </c>
      <c r="D38" s="64">
        <v>31155</v>
      </c>
      <c r="E38" s="75" t="s">
        <v>737</v>
      </c>
      <c r="F38" s="75"/>
      <c r="G38" s="68" t="s">
        <v>19</v>
      </c>
      <c r="H38" s="85"/>
      <c r="I38" s="85"/>
      <c r="J38" s="85"/>
      <c r="K38" s="84">
        <v>200000</v>
      </c>
      <c r="L38" s="75" t="s">
        <v>354</v>
      </c>
      <c r="M38" s="85"/>
    </row>
    <row r="39" spans="1:13" s="86" customFormat="1" ht="18" customHeight="1" x14ac:dyDescent="0.4">
      <c r="A39" s="64">
        <v>31</v>
      </c>
      <c r="B39" s="74" t="s">
        <v>573</v>
      </c>
      <c r="C39" s="73">
        <v>15</v>
      </c>
      <c r="D39" s="64">
        <v>31151</v>
      </c>
      <c r="E39" s="75" t="s">
        <v>737</v>
      </c>
      <c r="F39" s="75"/>
      <c r="G39" s="68" t="s">
        <v>19</v>
      </c>
      <c r="H39" s="85"/>
      <c r="I39" s="85"/>
      <c r="J39" s="85"/>
      <c r="K39" s="84">
        <v>200000</v>
      </c>
      <c r="L39" s="75" t="s">
        <v>354</v>
      </c>
      <c r="M39" s="85"/>
    </row>
    <row r="40" spans="1:13" s="86" customFormat="1" ht="18" customHeight="1" x14ac:dyDescent="0.4">
      <c r="A40" s="64">
        <v>32</v>
      </c>
      <c r="B40" s="74" t="s">
        <v>460</v>
      </c>
      <c r="C40" s="73">
        <v>15</v>
      </c>
      <c r="D40" s="64">
        <v>31151</v>
      </c>
      <c r="E40" s="75" t="s">
        <v>737</v>
      </c>
      <c r="F40" s="75"/>
      <c r="G40" s="68" t="s">
        <v>19</v>
      </c>
      <c r="H40" s="85"/>
      <c r="I40" s="85"/>
      <c r="J40" s="85"/>
      <c r="K40" s="84">
        <v>100000</v>
      </c>
      <c r="L40" s="75" t="s">
        <v>362</v>
      </c>
      <c r="M40" s="85"/>
    </row>
    <row r="41" spans="1:13" s="86" customFormat="1" ht="18" customHeight="1" x14ac:dyDescent="0.4">
      <c r="A41" s="64">
        <v>33</v>
      </c>
      <c r="B41" s="74" t="s">
        <v>466</v>
      </c>
      <c r="C41" s="73">
        <v>15</v>
      </c>
      <c r="D41" s="64">
        <v>31151</v>
      </c>
      <c r="E41" s="75" t="s">
        <v>737</v>
      </c>
      <c r="F41" s="75"/>
      <c r="G41" s="68" t="s">
        <v>19</v>
      </c>
      <c r="H41" s="85"/>
      <c r="I41" s="85"/>
      <c r="J41" s="85"/>
      <c r="K41" s="84">
        <v>150000</v>
      </c>
      <c r="L41" s="75" t="s">
        <v>467</v>
      </c>
      <c r="M41" s="85"/>
    </row>
    <row r="42" spans="1:13" s="86" customFormat="1" ht="18" customHeight="1" x14ac:dyDescent="0.4">
      <c r="A42" s="64">
        <v>34</v>
      </c>
      <c r="B42" s="74" t="s">
        <v>576</v>
      </c>
      <c r="C42" s="73">
        <v>15</v>
      </c>
      <c r="D42" s="64">
        <v>31151</v>
      </c>
      <c r="E42" s="75" t="s">
        <v>737</v>
      </c>
      <c r="F42" s="75"/>
      <c r="G42" s="68" t="s">
        <v>19</v>
      </c>
      <c r="H42" s="85"/>
      <c r="I42" s="85"/>
      <c r="J42" s="85"/>
      <c r="K42" s="84">
        <v>100000</v>
      </c>
      <c r="L42" s="75" t="s">
        <v>362</v>
      </c>
      <c r="M42" s="85"/>
    </row>
    <row r="43" spans="1:13" s="86" customFormat="1" ht="21" customHeight="1" x14ac:dyDescent="0.4">
      <c r="A43" s="345" t="s">
        <v>205</v>
      </c>
      <c r="B43" s="346"/>
      <c r="C43" s="346"/>
      <c r="D43" s="347"/>
      <c r="E43" s="88"/>
      <c r="F43" s="88"/>
      <c r="G43" s="88"/>
      <c r="H43" s="88"/>
      <c r="I43" s="88"/>
      <c r="J43" s="88"/>
      <c r="K43" s="84">
        <f>SUM(K9:K42)</f>
        <v>8450000</v>
      </c>
      <c r="L43" s="88"/>
      <c r="M43" s="88"/>
    </row>
  </sheetData>
  <mergeCells count="17">
    <mergeCell ref="M6:M7"/>
    <mergeCell ref="A8:L8"/>
    <mergeCell ref="A1:M1"/>
    <mergeCell ref="A2:M2"/>
    <mergeCell ref="A3:M3"/>
    <mergeCell ref="A4:M4"/>
    <mergeCell ref="L5:M5"/>
    <mergeCell ref="A6:A7"/>
    <mergeCell ref="B6:B7"/>
    <mergeCell ref="C6:C7"/>
    <mergeCell ref="D6:D7"/>
    <mergeCell ref="E6:E7"/>
    <mergeCell ref="A43:D43"/>
    <mergeCell ref="F6:F7"/>
    <mergeCell ref="G6:G7"/>
    <mergeCell ref="H6:K6"/>
    <mergeCell ref="L6:L7"/>
  </mergeCells>
  <pageMargins left="0.45" right="0.2" top="0.75" bottom="0.25" header="0.3" footer="0.3"/>
  <pageSetup paperSize="9" scale="9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9" workbookViewId="0">
      <selection sqref="A1:L26"/>
    </sheetView>
  </sheetViews>
  <sheetFormatPr defaultRowHeight="22.5" x14ac:dyDescent="0.45"/>
  <cols>
    <col min="1" max="1" width="5" style="50" customWidth="1"/>
    <col min="2" max="2" width="32.85546875" style="52" customWidth="1"/>
    <col min="3" max="3" width="6.85546875" style="49" customWidth="1"/>
    <col min="4" max="4" width="7.5703125" style="49" customWidth="1"/>
    <col min="5" max="5" width="20.85546875" style="49" customWidth="1"/>
    <col min="6" max="6" width="6" style="49" customWidth="1"/>
    <col min="7" max="7" width="6.5703125" style="49" customWidth="1"/>
    <col min="8" max="10" width="9.42578125" style="49" customWidth="1"/>
    <col min="11" max="11" width="15" style="51" customWidth="1"/>
    <col min="12" max="12" width="9.85546875" style="37" customWidth="1"/>
    <col min="13" max="16384" width="9.140625" style="49"/>
  </cols>
  <sheetData>
    <row r="1" spans="1:12" s="3" customFormat="1" ht="24.75" customHeight="1" x14ac:dyDescent="0.25">
      <c r="A1" s="283" t="s">
        <v>220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2" s="3" customFormat="1" ht="24.75" customHeight="1" x14ac:dyDescent="0.25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s="3" customFormat="1" ht="17.25" customHeight="1" x14ac:dyDescent="0.25">
      <c r="A3" s="314" t="s">
        <v>216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s="3" customFormat="1" ht="24.75" customHeight="1" x14ac:dyDescent="0.25">
      <c r="A4" s="283" t="s">
        <v>471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</row>
    <row r="5" spans="1:12" customFormat="1" ht="15.75" customHeight="1" x14ac:dyDescent="0.25">
      <c r="A5" s="316" t="s">
        <v>3</v>
      </c>
      <c r="B5" s="317" t="s">
        <v>4</v>
      </c>
      <c r="C5" s="316" t="s">
        <v>5</v>
      </c>
      <c r="D5" s="316" t="s">
        <v>6</v>
      </c>
      <c r="E5" s="316" t="s">
        <v>7</v>
      </c>
      <c r="F5" s="316" t="s">
        <v>8</v>
      </c>
      <c r="G5" s="316" t="s">
        <v>9</v>
      </c>
      <c r="H5" s="316" t="s">
        <v>10</v>
      </c>
      <c r="I5" s="316"/>
      <c r="J5" s="316"/>
      <c r="K5" s="316"/>
      <c r="L5" s="316" t="s">
        <v>830</v>
      </c>
    </row>
    <row r="6" spans="1:12" customFormat="1" ht="47.25" x14ac:dyDescent="0.25">
      <c r="A6" s="316"/>
      <c r="B6" s="317"/>
      <c r="C6" s="316"/>
      <c r="D6" s="316"/>
      <c r="E6" s="316"/>
      <c r="F6" s="316"/>
      <c r="G6" s="316"/>
      <c r="H6" s="54" t="s">
        <v>12</v>
      </c>
      <c r="I6" s="54" t="s">
        <v>13</v>
      </c>
      <c r="J6" s="54" t="s">
        <v>14</v>
      </c>
      <c r="K6" s="54" t="s">
        <v>15</v>
      </c>
      <c r="L6" s="316"/>
    </row>
    <row r="7" spans="1:12" s="5" customFormat="1" ht="19.5" customHeight="1" x14ac:dyDescent="0.25">
      <c r="A7" s="320" t="s">
        <v>695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</row>
    <row r="8" spans="1:12" s="37" customFormat="1" ht="36.75" customHeight="1" x14ac:dyDescent="0.45">
      <c r="A8" s="38">
        <v>1</v>
      </c>
      <c r="B8" s="74" t="s">
        <v>829</v>
      </c>
      <c r="C8" s="7" t="s">
        <v>18</v>
      </c>
      <c r="D8" s="6">
        <v>22522</v>
      </c>
      <c r="E8" s="41" t="s">
        <v>741</v>
      </c>
      <c r="F8" s="41"/>
      <c r="G8" s="7" t="s">
        <v>19</v>
      </c>
      <c r="H8" s="8"/>
      <c r="I8" s="8"/>
      <c r="J8" s="8"/>
      <c r="K8" s="138">
        <v>5000000</v>
      </c>
      <c r="L8" s="41"/>
    </row>
    <row r="9" spans="1:12" s="37" customFormat="1" ht="23.25" customHeight="1" x14ac:dyDescent="0.45">
      <c r="A9" s="136">
        <v>2</v>
      </c>
      <c r="B9" s="74" t="s">
        <v>819</v>
      </c>
      <c r="C9" s="7" t="s">
        <v>18</v>
      </c>
      <c r="D9" s="6">
        <v>22522</v>
      </c>
      <c r="E9" s="41" t="s">
        <v>810</v>
      </c>
      <c r="F9" s="41"/>
      <c r="G9" s="7" t="s">
        <v>19</v>
      </c>
      <c r="H9" s="8"/>
      <c r="I9" s="8"/>
      <c r="J9" s="8"/>
      <c r="K9" s="138">
        <v>300000</v>
      </c>
      <c r="L9" s="41"/>
    </row>
    <row r="10" spans="1:12" s="37" customFormat="1" ht="21" customHeight="1" x14ac:dyDescent="0.45">
      <c r="A10" s="136">
        <v>3</v>
      </c>
      <c r="B10" s="74" t="s">
        <v>820</v>
      </c>
      <c r="C10" s="7" t="s">
        <v>18</v>
      </c>
      <c r="D10" s="6">
        <v>22522</v>
      </c>
      <c r="E10" s="41" t="s">
        <v>810</v>
      </c>
      <c r="F10" s="41"/>
      <c r="G10" s="7" t="s">
        <v>19</v>
      </c>
      <c r="H10" s="8"/>
      <c r="I10" s="8"/>
      <c r="J10" s="8"/>
      <c r="K10" s="138">
        <v>400000</v>
      </c>
      <c r="L10" s="41"/>
    </row>
    <row r="11" spans="1:12" s="37" customFormat="1" ht="18.75" customHeight="1" x14ac:dyDescent="0.45">
      <c r="A11" s="136">
        <v>4</v>
      </c>
      <c r="B11" s="74" t="s">
        <v>821</v>
      </c>
      <c r="C11" s="7" t="s">
        <v>18</v>
      </c>
      <c r="D11" s="6">
        <v>22522</v>
      </c>
      <c r="E11" s="41" t="s">
        <v>810</v>
      </c>
      <c r="F11" s="41"/>
      <c r="G11" s="7" t="s">
        <v>19</v>
      </c>
      <c r="H11" s="8"/>
      <c r="I11" s="8"/>
      <c r="J11" s="8"/>
      <c r="K11" s="138">
        <v>400000</v>
      </c>
      <c r="L11" s="41"/>
    </row>
    <row r="12" spans="1:12" s="37" customFormat="1" ht="36.75" customHeight="1" x14ac:dyDescent="0.45">
      <c r="A12" s="136">
        <v>5</v>
      </c>
      <c r="B12" s="74" t="s">
        <v>822</v>
      </c>
      <c r="C12" s="7" t="s">
        <v>18</v>
      </c>
      <c r="D12" s="6">
        <v>22522</v>
      </c>
      <c r="E12" s="41" t="s">
        <v>810</v>
      </c>
      <c r="F12" s="41"/>
      <c r="G12" s="7" t="s">
        <v>19</v>
      </c>
      <c r="H12" s="8"/>
      <c r="I12" s="8"/>
      <c r="J12" s="8"/>
      <c r="K12" s="138">
        <v>400000</v>
      </c>
      <c r="L12" s="41"/>
    </row>
    <row r="13" spans="1:12" s="37" customFormat="1" ht="21" customHeight="1" x14ac:dyDescent="0.45">
      <c r="A13" s="136">
        <v>6</v>
      </c>
      <c r="B13" s="74" t="s">
        <v>823</v>
      </c>
      <c r="C13" s="7" t="s">
        <v>18</v>
      </c>
      <c r="D13" s="6">
        <v>22522</v>
      </c>
      <c r="E13" s="41" t="s">
        <v>810</v>
      </c>
      <c r="F13" s="41"/>
      <c r="G13" s="7" t="s">
        <v>19</v>
      </c>
      <c r="H13" s="8"/>
      <c r="I13" s="8"/>
      <c r="J13" s="8"/>
      <c r="K13" s="138">
        <v>200000</v>
      </c>
      <c r="L13" s="41"/>
    </row>
    <row r="14" spans="1:12" s="37" customFormat="1" ht="14.25" customHeight="1" x14ac:dyDescent="0.45">
      <c r="A14" s="136">
        <v>7</v>
      </c>
      <c r="B14" s="74" t="s">
        <v>824</v>
      </c>
      <c r="C14" s="7" t="s">
        <v>18</v>
      </c>
      <c r="D14" s="6">
        <v>22522</v>
      </c>
      <c r="E14" s="41" t="s">
        <v>810</v>
      </c>
      <c r="F14" s="41"/>
      <c r="G14" s="7" t="s">
        <v>19</v>
      </c>
      <c r="H14" s="8"/>
      <c r="I14" s="8"/>
      <c r="J14" s="8"/>
      <c r="K14" s="138">
        <v>50000</v>
      </c>
      <c r="L14" s="41"/>
    </row>
    <row r="15" spans="1:12" s="37" customFormat="1" ht="14.25" customHeight="1" x14ac:dyDescent="0.45">
      <c r="A15" s="136">
        <v>8</v>
      </c>
      <c r="B15" s="74" t="s">
        <v>825</v>
      </c>
      <c r="C15" s="7" t="s">
        <v>18</v>
      </c>
      <c r="D15" s="6">
        <v>22522</v>
      </c>
      <c r="E15" s="41" t="s">
        <v>810</v>
      </c>
      <c r="F15" s="41"/>
      <c r="G15" s="7" t="s">
        <v>19</v>
      </c>
      <c r="H15" s="8"/>
      <c r="I15" s="8"/>
      <c r="J15" s="8"/>
      <c r="K15" s="138">
        <v>40000</v>
      </c>
      <c r="L15" s="41"/>
    </row>
    <row r="16" spans="1:12" s="37" customFormat="1" ht="14.25" customHeight="1" x14ac:dyDescent="0.45">
      <c r="A16" s="136">
        <v>9</v>
      </c>
      <c r="B16" s="74" t="s">
        <v>826</v>
      </c>
      <c r="C16" s="7" t="s">
        <v>18</v>
      </c>
      <c r="D16" s="6">
        <v>22522</v>
      </c>
      <c r="E16" s="41" t="s">
        <v>810</v>
      </c>
      <c r="F16" s="41"/>
      <c r="G16" s="7" t="s">
        <v>19</v>
      </c>
      <c r="H16" s="8"/>
      <c r="I16" s="8"/>
      <c r="J16" s="8"/>
      <c r="K16" s="138">
        <v>40000</v>
      </c>
      <c r="L16" s="41"/>
    </row>
    <row r="17" spans="1:12" s="37" customFormat="1" ht="14.25" customHeight="1" x14ac:dyDescent="0.45">
      <c r="A17" s="136">
        <v>10</v>
      </c>
      <c r="B17" s="74" t="s">
        <v>827</v>
      </c>
      <c r="C17" s="7" t="s">
        <v>18</v>
      </c>
      <c r="D17" s="6">
        <v>22522</v>
      </c>
      <c r="E17" s="41" t="s">
        <v>810</v>
      </c>
      <c r="F17" s="41"/>
      <c r="G17" s="7" t="s">
        <v>19</v>
      </c>
      <c r="H17" s="8"/>
      <c r="I17" s="8"/>
      <c r="J17" s="8"/>
      <c r="K17" s="138">
        <v>60000</v>
      </c>
      <c r="L17" s="41"/>
    </row>
    <row r="18" spans="1:12" s="37" customFormat="1" ht="14.25" customHeight="1" x14ac:dyDescent="0.45">
      <c r="A18" s="136">
        <v>11</v>
      </c>
      <c r="B18" s="74" t="s">
        <v>828</v>
      </c>
      <c r="C18" s="7" t="s">
        <v>18</v>
      </c>
      <c r="D18" s="6">
        <v>22522</v>
      </c>
      <c r="E18" s="41" t="s">
        <v>810</v>
      </c>
      <c r="F18" s="41"/>
      <c r="G18" s="7" t="s">
        <v>19</v>
      </c>
      <c r="H18" s="8"/>
      <c r="I18" s="8"/>
      <c r="J18" s="8"/>
      <c r="K18" s="138">
        <v>130000</v>
      </c>
      <c r="L18" s="41"/>
    </row>
    <row r="19" spans="1:12" s="37" customFormat="1" ht="22.5" customHeight="1" x14ac:dyDescent="0.45">
      <c r="A19" s="139"/>
      <c r="B19" s="140" t="s">
        <v>205</v>
      </c>
      <c r="C19" s="141"/>
      <c r="D19" s="142"/>
      <c r="E19" s="142"/>
      <c r="F19" s="142"/>
      <c r="G19" s="141"/>
      <c r="H19" s="143"/>
      <c r="I19" s="143"/>
      <c r="J19" s="143"/>
      <c r="K19" s="191">
        <f>SUM(K8:K18)</f>
        <v>7020000</v>
      </c>
      <c r="L19" s="143"/>
    </row>
    <row r="20" spans="1:12" s="149" customFormat="1" ht="22.5" customHeight="1" x14ac:dyDescent="0.45">
      <c r="A20" s="241"/>
      <c r="B20" s="242"/>
      <c r="C20" s="243"/>
      <c r="D20" s="244"/>
      <c r="E20" s="244" t="s">
        <v>966</v>
      </c>
      <c r="F20" s="244"/>
      <c r="G20" s="243"/>
      <c r="H20" s="245"/>
      <c r="I20" s="245"/>
      <c r="J20" s="245"/>
      <c r="K20" s="246"/>
      <c r="L20" s="245"/>
    </row>
    <row r="21" spans="1:12" ht="19.5" customHeight="1" x14ac:dyDescent="0.45">
      <c r="E21" s="309" t="s">
        <v>817</v>
      </c>
      <c r="F21" s="309"/>
      <c r="G21" s="308">
        <v>0</v>
      </c>
      <c r="H21" s="308"/>
    </row>
    <row r="22" spans="1:12" ht="19.5" customHeight="1" x14ac:dyDescent="0.45">
      <c r="E22" s="310" t="s">
        <v>228</v>
      </c>
      <c r="F22" s="310"/>
      <c r="G22" s="308">
        <v>0</v>
      </c>
      <c r="H22" s="308"/>
    </row>
    <row r="23" spans="1:12" ht="19.5" customHeight="1" x14ac:dyDescent="0.45">
      <c r="E23" s="309" t="s">
        <v>803</v>
      </c>
      <c r="F23" s="309"/>
      <c r="G23" s="308">
        <v>2020000</v>
      </c>
      <c r="H23" s="308"/>
    </row>
    <row r="24" spans="1:12" ht="15.75" customHeight="1" x14ac:dyDescent="0.45">
      <c r="E24" s="309" t="s">
        <v>818</v>
      </c>
      <c r="F24" s="309"/>
      <c r="G24" s="308">
        <v>0</v>
      </c>
      <c r="H24" s="308"/>
    </row>
    <row r="25" spans="1:12" ht="15.75" customHeight="1" x14ac:dyDescent="0.45">
      <c r="E25" s="309" t="s">
        <v>741</v>
      </c>
      <c r="F25" s="309"/>
      <c r="G25" s="308">
        <v>5000000</v>
      </c>
      <c r="H25" s="308"/>
    </row>
    <row r="26" spans="1:12" ht="18.75" customHeight="1" x14ac:dyDescent="0.45">
      <c r="E26" s="311" t="s">
        <v>205</v>
      </c>
      <c r="F26" s="311"/>
      <c r="G26" s="308">
        <f>SUM(G21:G25)</f>
        <v>7020000</v>
      </c>
      <c r="H26" s="308"/>
    </row>
  </sheetData>
  <mergeCells count="26"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G6"/>
    <mergeCell ref="H5:K5"/>
    <mergeCell ref="L5:L6"/>
  </mergeCells>
  <pageMargins left="0.45" right="0.2" top="0.5" bottom="0.2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40" workbookViewId="0">
      <selection sqref="A1:L57"/>
    </sheetView>
  </sheetViews>
  <sheetFormatPr defaultRowHeight="20.25" x14ac:dyDescent="0.4"/>
  <cols>
    <col min="1" max="1" width="5" style="50" customWidth="1"/>
    <col min="2" max="2" width="35" style="52" customWidth="1"/>
    <col min="3" max="3" width="6.85546875" style="49" customWidth="1"/>
    <col min="4" max="4" width="8.7109375" style="49" customWidth="1"/>
    <col min="5" max="5" width="14.7109375" style="49" customWidth="1"/>
    <col min="6" max="6" width="6.28515625" style="49" customWidth="1"/>
    <col min="7" max="7" width="6.5703125" style="49" customWidth="1"/>
    <col min="8" max="8" width="9.28515625" style="49" customWidth="1"/>
    <col min="9" max="9" width="9.5703125" style="49" customWidth="1"/>
    <col min="10" max="10" width="10.7109375" style="49" customWidth="1"/>
    <col min="11" max="11" width="15.5703125" style="51" customWidth="1"/>
    <col min="12" max="16384" width="9.140625" style="49"/>
  </cols>
  <sheetData>
    <row r="1" spans="1:12" s="3" customFormat="1" ht="24.75" customHeight="1" x14ac:dyDescent="0.25">
      <c r="A1" s="283" t="s">
        <v>220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2" s="3" customFormat="1" ht="24.75" customHeight="1" x14ac:dyDescent="0.25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s="3" customFormat="1" ht="17.25" customHeight="1" x14ac:dyDescent="0.25">
      <c r="A3" s="283" t="s">
        <v>216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</row>
    <row r="4" spans="1:12" s="3" customFormat="1" ht="24.75" customHeight="1" x14ac:dyDescent="0.25">
      <c r="A4" s="283" t="s">
        <v>471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</row>
    <row r="5" spans="1:12" customFormat="1" ht="15" customHeight="1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4"/>
    </row>
    <row r="6" spans="1:12" customFormat="1" ht="15.75" customHeight="1" x14ac:dyDescent="0.25">
      <c r="A6" s="350" t="s">
        <v>3</v>
      </c>
      <c r="B6" s="350" t="s">
        <v>4</v>
      </c>
      <c r="C6" s="350" t="s">
        <v>5</v>
      </c>
      <c r="D6" s="350" t="s">
        <v>6</v>
      </c>
      <c r="E6" s="350" t="s">
        <v>7</v>
      </c>
      <c r="F6" s="350" t="s">
        <v>8</v>
      </c>
      <c r="G6" s="350" t="s">
        <v>9</v>
      </c>
      <c r="H6" s="352" t="s">
        <v>10</v>
      </c>
      <c r="I6" s="353"/>
      <c r="J6" s="353"/>
      <c r="K6" s="354"/>
      <c r="L6" s="312" t="s">
        <v>11</v>
      </c>
    </row>
    <row r="7" spans="1:12" customFormat="1" ht="47.25" x14ac:dyDescent="0.25">
      <c r="A7" s="351"/>
      <c r="B7" s="351"/>
      <c r="C7" s="351"/>
      <c r="D7" s="351"/>
      <c r="E7" s="351"/>
      <c r="F7" s="351"/>
      <c r="G7" s="351"/>
      <c r="H7" s="135" t="s">
        <v>12</v>
      </c>
      <c r="I7" s="135" t="s">
        <v>13</v>
      </c>
      <c r="J7" s="135" t="s">
        <v>14</v>
      </c>
      <c r="K7" s="135" t="s">
        <v>15</v>
      </c>
      <c r="L7" s="313"/>
    </row>
    <row r="8" spans="1:12" s="5" customFormat="1" ht="19.5" customHeight="1" x14ac:dyDescent="0.25">
      <c r="A8" s="355" t="s">
        <v>691</v>
      </c>
      <c r="B8" s="356"/>
      <c r="C8" s="356"/>
      <c r="D8" s="357"/>
      <c r="E8" s="133"/>
      <c r="F8" s="133"/>
      <c r="G8" s="133"/>
      <c r="H8" s="133"/>
      <c r="I8" s="133"/>
      <c r="J8" s="133"/>
      <c r="K8" s="133"/>
      <c r="L8" s="55"/>
    </row>
    <row r="9" spans="1:12" customFormat="1" ht="25.5" x14ac:dyDescent="0.35">
      <c r="A9" s="136">
        <v>1</v>
      </c>
      <c r="B9" s="144" t="s">
        <v>867</v>
      </c>
      <c r="C9" s="7" t="s">
        <v>816</v>
      </c>
      <c r="D9" s="152">
        <v>22522</v>
      </c>
      <c r="E9" s="48" t="s">
        <v>805</v>
      </c>
      <c r="F9" s="152">
        <v>1</v>
      </c>
      <c r="G9" s="7" t="s">
        <v>19</v>
      </c>
      <c r="H9" s="150"/>
      <c r="I9" s="78"/>
      <c r="J9" s="78"/>
      <c r="K9" s="153">
        <v>1500000</v>
      </c>
      <c r="L9" s="78"/>
    </row>
    <row r="10" spans="1:12" customFormat="1" ht="16.5" customHeight="1" x14ac:dyDescent="0.35">
      <c r="A10" s="136">
        <v>2</v>
      </c>
      <c r="B10" s="147" t="s">
        <v>868</v>
      </c>
      <c r="C10" s="7" t="s">
        <v>816</v>
      </c>
      <c r="D10" s="152">
        <v>22522</v>
      </c>
      <c r="E10" s="48" t="s">
        <v>805</v>
      </c>
      <c r="F10" s="152">
        <v>1</v>
      </c>
      <c r="G10" s="7" t="s">
        <v>19</v>
      </c>
      <c r="H10" s="150"/>
      <c r="I10" s="78"/>
      <c r="J10" s="78"/>
      <c r="K10" s="153">
        <v>200000</v>
      </c>
      <c r="L10" s="78"/>
    </row>
    <row r="11" spans="1:12" s="37" customFormat="1" ht="27" customHeight="1" x14ac:dyDescent="0.45">
      <c r="A11" s="136">
        <v>3</v>
      </c>
      <c r="B11" s="146" t="s">
        <v>848</v>
      </c>
      <c r="C11" s="7" t="s">
        <v>816</v>
      </c>
      <c r="D11" s="152">
        <v>31122</v>
      </c>
      <c r="E11" s="41" t="s">
        <v>228</v>
      </c>
      <c r="F11" s="152">
        <v>1</v>
      </c>
      <c r="G11" s="7" t="s">
        <v>19</v>
      </c>
      <c r="H11" s="53"/>
      <c r="I11" s="53"/>
      <c r="J11" s="53"/>
      <c r="K11" s="153">
        <v>1500000</v>
      </c>
      <c r="L11" s="53"/>
    </row>
    <row r="12" spans="1:12" s="37" customFormat="1" ht="27" customHeight="1" x14ac:dyDescent="0.45">
      <c r="A12" s="136">
        <v>4</v>
      </c>
      <c r="B12" s="145" t="s">
        <v>854</v>
      </c>
      <c r="C12" s="7" t="s">
        <v>816</v>
      </c>
      <c r="D12" s="152">
        <v>22311</v>
      </c>
      <c r="E12" s="41" t="s">
        <v>228</v>
      </c>
      <c r="F12" s="152">
        <v>1</v>
      </c>
      <c r="G12" s="7" t="s">
        <v>19</v>
      </c>
      <c r="H12" s="53"/>
      <c r="I12" s="53"/>
      <c r="J12" s="53"/>
      <c r="K12" s="153">
        <v>254510</v>
      </c>
      <c r="L12" s="53"/>
    </row>
    <row r="13" spans="1:12" s="37" customFormat="1" ht="27" customHeight="1" x14ac:dyDescent="0.45">
      <c r="A13" s="136">
        <v>5</v>
      </c>
      <c r="B13" s="144" t="s">
        <v>855</v>
      </c>
      <c r="C13" s="7" t="s">
        <v>816</v>
      </c>
      <c r="D13" s="152">
        <v>22522</v>
      </c>
      <c r="E13" s="41" t="s">
        <v>228</v>
      </c>
      <c r="F13" s="152">
        <v>1</v>
      </c>
      <c r="G13" s="7" t="s">
        <v>19</v>
      </c>
      <c r="H13" s="53"/>
      <c r="I13" s="53"/>
      <c r="J13" s="53"/>
      <c r="K13" s="153">
        <v>700000</v>
      </c>
      <c r="L13" s="53"/>
    </row>
    <row r="14" spans="1:12" s="37" customFormat="1" ht="39" customHeight="1" x14ac:dyDescent="0.45">
      <c r="A14" s="136">
        <v>6</v>
      </c>
      <c r="B14" s="146" t="s">
        <v>849</v>
      </c>
      <c r="C14" s="7" t="s">
        <v>816</v>
      </c>
      <c r="D14" s="152">
        <v>22522</v>
      </c>
      <c r="E14" s="175" t="s">
        <v>810</v>
      </c>
      <c r="F14" s="152">
        <v>1</v>
      </c>
      <c r="G14" s="7" t="s">
        <v>19</v>
      </c>
      <c r="H14" s="53"/>
      <c r="I14" s="53"/>
      <c r="J14" s="53"/>
      <c r="K14" s="153">
        <v>399000</v>
      </c>
      <c r="L14" s="53"/>
    </row>
    <row r="15" spans="1:12" s="37" customFormat="1" ht="27" customHeight="1" x14ac:dyDescent="0.45">
      <c r="A15" s="136">
        <v>7</v>
      </c>
      <c r="B15" s="146" t="s">
        <v>850</v>
      </c>
      <c r="C15" s="7" t="s">
        <v>816</v>
      </c>
      <c r="D15" s="152">
        <v>22522</v>
      </c>
      <c r="E15" s="175" t="s">
        <v>810</v>
      </c>
      <c r="F15" s="152">
        <v>1</v>
      </c>
      <c r="G15" s="7" t="s">
        <v>19</v>
      </c>
      <c r="H15" s="53"/>
      <c r="I15" s="53"/>
      <c r="J15" s="53"/>
      <c r="K15" s="153">
        <v>140000</v>
      </c>
      <c r="L15" s="53"/>
    </row>
    <row r="16" spans="1:12" s="37" customFormat="1" ht="27" customHeight="1" x14ac:dyDescent="0.45">
      <c r="A16" s="136">
        <v>8</v>
      </c>
      <c r="B16" s="145" t="s">
        <v>851</v>
      </c>
      <c r="C16" s="7" t="s">
        <v>816</v>
      </c>
      <c r="D16" s="152">
        <v>22522</v>
      </c>
      <c r="E16" s="175" t="s">
        <v>810</v>
      </c>
      <c r="F16" s="152">
        <v>1</v>
      </c>
      <c r="G16" s="7" t="s">
        <v>19</v>
      </c>
      <c r="H16" s="53"/>
      <c r="I16" s="53"/>
      <c r="J16" s="53"/>
      <c r="K16" s="153">
        <v>500000</v>
      </c>
      <c r="L16" s="53"/>
    </row>
    <row r="17" spans="1:12" s="37" customFormat="1" ht="27" customHeight="1" x14ac:dyDescent="0.45">
      <c r="A17" s="136">
        <v>9</v>
      </c>
      <c r="B17" s="145" t="s">
        <v>852</v>
      </c>
      <c r="C17" s="7" t="s">
        <v>816</v>
      </c>
      <c r="D17" s="152">
        <v>22522</v>
      </c>
      <c r="E17" s="175" t="s">
        <v>810</v>
      </c>
      <c r="F17" s="152">
        <v>1</v>
      </c>
      <c r="G17" s="7" t="s">
        <v>19</v>
      </c>
      <c r="H17" s="53"/>
      <c r="I17" s="53"/>
      <c r="J17" s="53"/>
      <c r="K17" s="153">
        <v>115000</v>
      </c>
      <c r="L17" s="53"/>
    </row>
    <row r="18" spans="1:12" s="37" customFormat="1" ht="27" customHeight="1" x14ac:dyDescent="0.45">
      <c r="A18" s="136">
        <v>10</v>
      </c>
      <c r="B18" s="145" t="s">
        <v>853</v>
      </c>
      <c r="C18" s="7" t="s">
        <v>816</v>
      </c>
      <c r="D18" s="152">
        <v>22522</v>
      </c>
      <c r="E18" s="175" t="s">
        <v>810</v>
      </c>
      <c r="F18" s="152">
        <v>1</v>
      </c>
      <c r="G18" s="7" t="s">
        <v>19</v>
      </c>
      <c r="H18" s="53"/>
      <c r="I18" s="53"/>
      <c r="J18" s="53"/>
      <c r="K18" s="153">
        <v>57000</v>
      </c>
      <c r="L18" s="53"/>
    </row>
    <row r="19" spans="1:12" s="37" customFormat="1" ht="27" customHeight="1" x14ac:dyDescent="0.45">
      <c r="A19" s="136">
        <v>11</v>
      </c>
      <c r="B19" s="145" t="s">
        <v>854</v>
      </c>
      <c r="C19" s="7" t="s">
        <v>816</v>
      </c>
      <c r="D19" s="152">
        <v>22311</v>
      </c>
      <c r="E19" s="175" t="s">
        <v>810</v>
      </c>
      <c r="F19" s="152">
        <v>1</v>
      </c>
      <c r="G19" s="7" t="s">
        <v>19</v>
      </c>
      <c r="H19" s="53"/>
      <c r="I19" s="53"/>
      <c r="J19" s="53"/>
      <c r="K19" s="153">
        <v>30490</v>
      </c>
      <c r="L19" s="53"/>
    </row>
    <row r="20" spans="1:12" s="37" customFormat="1" ht="27" customHeight="1" x14ac:dyDescent="0.45">
      <c r="A20" s="136">
        <v>12</v>
      </c>
      <c r="B20" s="144" t="s">
        <v>857</v>
      </c>
      <c r="C20" s="7" t="s">
        <v>816</v>
      </c>
      <c r="D20" s="152">
        <v>22522</v>
      </c>
      <c r="E20" s="175" t="s">
        <v>810</v>
      </c>
      <c r="F20" s="152">
        <v>1</v>
      </c>
      <c r="G20" s="7" t="s">
        <v>19</v>
      </c>
      <c r="H20" s="53"/>
      <c r="I20" s="53"/>
      <c r="J20" s="53"/>
      <c r="K20" s="153">
        <v>250000</v>
      </c>
      <c r="L20" s="53"/>
    </row>
    <row r="21" spans="1:12" s="37" customFormat="1" ht="27" customHeight="1" x14ac:dyDescent="0.45">
      <c r="A21" s="136">
        <v>13</v>
      </c>
      <c r="B21" s="144" t="s">
        <v>833</v>
      </c>
      <c r="C21" s="7" t="s">
        <v>816</v>
      </c>
      <c r="D21" s="152">
        <v>22522</v>
      </c>
      <c r="E21" s="175" t="s">
        <v>810</v>
      </c>
      <c r="F21" s="152">
        <v>1</v>
      </c>
      <c r="G21" s="7" t="s">
        <v>19</v>
      </c>
      <c r="H21" s="53"/>
      <c r="I21" s="53"/>
      <c r="J21" s="53"/>
      <c r="K21" s="153">
        <v>300000</v>
      </c>
      <c r="L21" s="53"/>
    </row>
    <row r="22" spans="1:12" s="37" customFormat="1" ht="27" customHeight="1" x14ac:dyDescent="0.45">
      <c r="A22" s="136">
        <v>14</v>
      </c>
      <c r="B22" s="144" t="s">
        <v>834</v>
      </c>
      <c r="C22" s="7" t="s">
        <v>816</v>
      </c>
      <c r="D22" s="152">
        <v>22522</v>
      </c>
      <c r="E22" s="175" t="s">
        <v>810</v>
      </c>
      <c r="F22" s="152">
        <v>1</v>
      </c>
      <c r="G22" s="7" t="s">
        <v>19</v>
      </c>
      <c r="H22" s="53"/>
      <c r="I22" s="53"/>
      <c r="J22" s="53"/>
      <c r="K22" s="153">
        <v>50000</v>
      </c>
      <c r="L22" s="53"/>
    </row>
    <row r="23" spans="1:12" s="37" customFormat="1" ht="27" customHeight="1" x14ac:dyDescent="0.45">
      <c r="A23" s="136">
        <v>15</v>
      </c>
      <c r="B23" s="144" t="s">
        <v>835</v>
      </c>
      <c r="C23" s="7" t="s">
        <v>816</v>
      </c>
      <c r="D23" s="152">
        <v>22522</v>
      </c>
      <c r="E23" s="175" t="s">
        <v>810</v>
      </c>
      <c r="F23" s="152">
        <v>1</v>
      </c>
      <c r="G23" s="7" t="s">
        <v>19</v>
      </c>
      <c r="H23" s="53"/>
      <c r="I23" s="53"/>
      <c r="J23" s="53"/>
      <c r="K23" s="153">
        <v>456000</v>
      </c>
      <c r="L23" s="53"/>
    </row>
    <row r="24" spans="1:12" s="37" customFormat="1" ht="27" customHeight="1" x14ac:dyDescent="0.45">
      <c r="A24" s="136">
        <v>16</v>
      </c>
      <c r="B24" s="144" t="s">
        <v>836</v>
      </c>
      <c r="C24" s="7" t="s">
        <v>816</v>
      </c>
      <c r="D24" s="152">
        <v>22522</v>
      </c>
      <c r="E24" s="175" t="s">
        <v>810</v>
      </c>
      <c r="F24" s="152">
        <v>1</v>
      </c>
      <c r="G24" s="7" t="s">
        <v>19</v>
      </c>
      <c r="H24" s="53"/>
      <c r="I24" s="53"/>
      <c r="J24" s="53"/>
      <c r="K24" s="153">
        <v>200000</v>
      </c>
      <c r="L24" s="53"/>
    </row>
    <row r="25" spans="1:12" s="37" customFormat="1" ht="27" customHeight="1" x14ac:dyDescent="0.45">
      <c r="A25" s="136">
        <v>17</v>
      </c>
      <c r="B25" s="144" t="s">
        <v>837</v>
      </c>
      <c r="C25" s="7" t="s">
        <v>816</v>
      </c>
      <c r="D25" s="152">
        <v>22522</v>
      </c>
      <c r="E25" s="175" t="s">
        <v>810</v>
      </c>
      <c r="F25" s="152">
        <v>1</v>
      </c>
      <c r="G25" s="7" t="s">
        <v>19</v>
      </c>
      <c r="H25" s="53"/>
      <c r="I25" s="53"/>
      <c r="J25" s="53"/>
      <c r="K25" s="153">
        <v>150000</v>
      </c>
      <c r="L25" s="53"/>
    </row>
    <row r="26" spans="1:12" s="37" customFormat="1" ht="27" customHeight="1" x14ac:dyDescent="0.45">
      <c r="A26" s="136">
        <v>18</v>
      </c>
      <c r="B26" s="144" t="s">
        <v>838</v>
      </c>
      <c r="C26" s="7" t="s">
        <v>816</v>
      </c>
      <c r="D26" s="152">
        <v>22522</v>
      </c>
      <c r="E26" s="175" t="s">
        <v>810</v>
      </c>
      <c r="F26" s="152">
        <v>1</v>
      </c>
      <c r="G26" s="7" t="s">
        <v>19</v>
      </c>
      <c r="H26" s="53"/>
      <c r="I26" s="53"/>
      <c r="J26" s="53"/>
      <c r="K26" s="153">
        <v>125000</v>
      </c>
      <c r="L26" s="53"/>
    </row>
    <row r="27" spans="1:12" s="37" customFormat="1" ht="27" customHeight="1" x14ac:dyDescent="0.45">
      <c r="A27" s="136">
        <v>19</v>
      </c>
      <c r="B27" s="144" t="s">
        <v>843</v>
      </c>
      <c r="C27" s="7" t="s">
        <v>816</v>
      </c>
      <c r="D27" s="152">
        <v>22522</v>
      </c>
      <c r="E27" s="175" t="s">
        <v>810</v>
      </c>
      <c r="F27" s="152">
        <v>1</v>
      </c>
      <c r="G27" s="7" t="s">
        <v>19</v>
      </c>
      <c r="H27" s="53"/>
      <c r="I27" s="53"/>
      <c r="J27" s="53"/>
      <c r="K27" s="153">
        <v>50000</v>
      </c>
      <c r="L27" s="53"/>
    </row>
    <row r="28" spans="1:12" s="37" customFormat="1" ht="27" customHeight="1" x14ac:dyDescent="0.45">
      <c r="A28" s="136">
        <v>20</v>
      </c>
      <c r="B28" s="145" t="s">
        <v>839</v>
      </c>
      <c r="C28" s="7" t="s">
        <v>816</v>
      </c>
      <c r="D28" s="152">
        <v>22522</v>
      </c>
      <c r="E28" s="175" t="s">
        <v>810</v>
      </c>
      <c r="F28" s="152">
        <v>1</v>
      </c>
      <c r="G28" s="7" t="s">
        <v>19</v>
      </c>
      <c r="H28" s="53"/>
      <c r="I28" s="53"/>
      <c r="J28" s="53"/>
      <c r="K28" s="153">
        <v>50000</v>
      </c>
      <c r="L28" s="53"/>
    </row>
    <row r="29" spans="1:12" s="37" customFormat="1" ht="27" customHeight="1" x14ac:dyDescent="0.45">
      <c r="A29" s="136">
        <v>21</v>
      </c>
      <c r="B29" s="144" t="s">
        <v>842</v>
      </c>
      <c r="C29" s="7" t="s">
        <v>816</v>
      </c>
      <c r="D29" s="152">
        <v>22413</v>
      </c>
      <c r="E29" s="175" t="s">
        <v>810</v>
      </c>
      <c r="F29" s="152">
        <v>1</v>
      </c>
      <c r="G29" s="7" t="s">
        <v>19</v>
      </c>
      <c r="H29" s="53"/>
      <c r="I29" s="53"/>
      <c r="J29" s="53"/>
      <c r="K29" s="153">
        <v>7510</v>
      </c>
      <c r="L29" s="53"/>
    </row>
    <row r="30" spans="1:12" s="37" customFormat="1" ht="27" customHeight="1" x14ac:dyDescent="0.45">
      <c r="A30" s="136">
        <v>22</v>
      </c>
      <c r="B30" s="144" t="s">
        <v>831</v>
      </c>
      <c r="C30" s="7" t="s">
        <v>816</v>
      </c>
      <c r="D30" s="152">
        <v>22522</v>
      </c>
      <c r="E30" s="41" t="s">
        <v>741</v>
      </c>
      <c r="F30" s="152">
        <v>1</v>
      </c>
      <c r="G30" s="7" t="s">
        <v>19</v>
      </c>
      <c r="H30" s="53"/>
      <c r="I30" s="53"/>
      <c r="J30" s="53"/>
      <c r="K30" s="153">
        <v>285000</v>
      </c>
      <c r="L30" s="53"/>
    </row>
    <row r="31" spans="1:12" s="37" customFormat="1" ht="27" customHeight="1" x14ac:dyDescent="0.45">
      <c r="A31" s="136">
        <v>23</v>
      </c>
      <c r="B31" s="144" t="s">
        <v>832</v>
      </c>
      <c r="C31" s="7" t="s">
        <v>816</v>
      </c>
      <c r="D31" s="152">
        <v>21139</v>
      </c>
      <c r="E31" s="41" t="s">
        <v>741</v>
      </c>
      <c r="F31" s="152">
        <v>1</v>
      </c>
      <c r="G31" s="7" t="s">
        <v>19</v>
      </c>
      <c r="H31" s="53"/>
      <c r="I31" s="53"/>
      <c r="J31" s="53"/>
      <c r="K31" s="153">
        <v>360000</v>
      </c>
      <c r="L31" s="53"/>
    </row>
    <row r="32" spans="1:12" s="37" customFormat="1" ht="27" customHeight="1" x14ac:dyDescent="0.45">
      <c r="A32" s="136">
        <v>24</v>
      </c>
      <c r="B32" s="145" t="s">
        <v>840</v>
      </c>
      <c r="C32" s="7" t="s">
        <v>816</v>
      </c>
      <c r="D32" s="152">
        <v>22522</v>
      </c>
      <c r="E32" s="41" t="s">
        <v>741</v>
      </c>
      <c r="F32" s="152">
        <v>1</v>
      </c>
      <c r="G32" s="7" t="s">
        <v>19</v>
      </c>
      <c r="H32" s="53"/>
      <c r="I32" s="53"/>
      <c r="J32" s="53"/>
      <c r="K32" s="153">
        <v>400000</v>
      </c>
      <c r="L32" s="53"/>
    </row>
    <row r="33" spans="1:14" s="37" customFormat="1" ht="27" customHeight="1" x14ac:dyDescent="0.45">
      <c r="A33" s="136">
        <v>25</v>
      </c>
      <c r="B33" s="144" t="s">
        <v>841</v>
      </c>
      <c r="C33" s="7" t="s">
        <v>816</v>
      </c>
      <c r="D33" s="152">
        <v>22522</v>
      </c>
      <c r="E33" s="41" t="s">
        <v>741</v>
      </c>
      <c r="F33" s="152">
        <v>1</v>
      </c>
      <c r="G33" s="7" t="s">
        <v>19</v>
      </c>
      <c r="H33" s="53"/>
      <c r="I33" s="53"/>
      <c r="J33" s="53"/>
      <c r="K33" s="153">
        <v>140000</v>
      </c>
      <c r="L33" s="53"/>
    </row>
    <row r="34" spans="1:14" s="37" customFormat="1" ht="27" customHeight="1" x14ac:dyDescent="0.45">
      <c r="A34" s="136">
        <v>26</v>
      </c>
      <c r="B34" s="144" t="s">
        <v>842</v>
      </c>
      <c r="C34" s="7" t="s">
        <v>816</v>
      </c>
      <c r="D34" s="152">
        <v>22413</v>
      </c>
      <c r="E34" s="41" t="s">
        <v>741</v>
      </c>
      <c r="F34" s="152">
        <v>1</v>
      </c>
      <c r="G34" s="7" t="s">
        <v>19</v>
      </c>
      <c r="H34" s="53"/>
      <c r="I34" s="53"/>
      <c r="J34" s="53"/>
      <c r="K34" s="153">
        <f>29000-7510</f>
        <v>21490</v>
      </c>
      <c r="L34" s="53"/>
    </row>
    <row r="35" spans="1:14" s="37" customFormat="1" ht="27" customHeight="1" x14ac:dyDescent="0.45">
      <c r="A35" s="136">
        <v>27</v>
      </c>
      <c r="B35" s="144" t="s">
        <v>844</v>
      </c>
      <c r="C35" s="7" t="s">
        <v>816</v>
      </c>
      <c r="D35" s="152">
        <v>22522</v>
      </c>
      <c r="E35" s="41" t="s">
        <v>741</v>
      </c>
      <c r="F35" s="152">
        <v>1</v>
      </c>
      <c r="G35" s="7" t="s">
        <v>19</v>
      </c>
      <c r="H35" s="53"/>
      <c r="I35" s="53"/>
      <c r="J35" s="53"/>
      <c r="K35" s="153">
        <v>200000</v>
      </c>
      <c r="L35" s="53"/>
    </row>
    <row r="36" spans="1:14" s="37" customFormat="1" ht="27" customHeight="1" x14ac:dyDescent="0.45">
      <c r="A36" s="136">
        <v>28</v>
      </c>
      <c r="B36" s="144" t="s">
        <v>845</v>
      </c>
      <c r="C36" s="7" t="s">
        <v>816</v>
      </c>
      <c r="D36" s="152">
        <v>22522</v>
      </c>
      <c r="E36" s="41" t="s">
        <v>741</v>
      </c>
      <c r="F36" s="152">
        <v>1</v>
      </c>
      <c r="G36" s="7" t="s">
        <v>19</v>
      </c>
      <c r="H36" s="53"/>
      <c r="I36" s="53"/>
      <c r="J36" s="53"/>
      <c r="K36" s="153">
        <v>150000</v>
      </c>
      <c r="L36" s="53"/>
    </row>
    <row r="37" spans="1:14" s="37" customFormat="1" ht="27" customHeight="1" x14ac:dyDescent="0.45">
      <c r="A37" s="136">
        <v>29</v>
      </c>
      <c r="B37" s="144" t="s">
        <v>846</v>
      </c>
      <c r="C37" s="7" t="s">
        <v>816</v>
      </c>
      <c r="D37" s="152">
        <v>22522</v>
      </c>
      <c r="E37" s="41" t="s">
        <v>741</v>
      </c>
      <c r="F37" s="152">
        <v>1</v>
      </c>
      <c r="G37" s="7" t="s">
        <v>19</v>
      </c>
      <c r="H37" s="53"/>
      <c r="I37" s="53"/>
      <c r="J37" s="53"/>
      <c r="K37" s="153">
        <v>200000</v>
      </c>
      <c r="L37" s="53"/>
    </row>
    <row r="38" spans="1:14" s="37" customFormat="1" ht="27" customHeight="1" x14ac:dyDescent="0.45">
      <c r="A38" s="136">
        <v>30</v>
      </c>
      <c r="B38" s="144" t="s">
        <v>847</v>
      </c>
      <c r="C38" s="7" t="s">
        <v>816</v>
      </c>
      <c r="D38" s="152">
        <v>22522</v>
      </c>
      <c r="E38" s="41" t="s">
        <v>741</v>
      </c>
      <c r="F38" s="152">
        <v>1</v>
      </c>
      <c r="G38" s="7" t="s">
        <v>19</v>
      </c>
      <c r="H38" s="53"/>
      <c r="I38" s="53"/>
      <c r="J38" s="53"/>
      <c r="K38" s="153">
        <v>150000</v>
      </c>
      <c r="L38" s="53"/>
    </row>
    <row r="39" spans="1:14" s="37" customFormat="1" ht="27" customHeight="1" x14ac:dyDescent="0.45">
      <c r="A39" s="136">
        <v>31</v>
      </c>
      <c r="B39" s="144" t="s">
        <v>856</v>
      </c>
      <c r="C39" s="7" t="s">
        <v>816</v>
      </c>
      <c r="D39" s="152">
        <v>22522</v>
      </c>
      <c r="E39" s="41" t="s">
        <v>741</v>
      </c>
      <c r="F39" s="152">
        <v>1</v>
      </c>
      <c r="G39" s="7" t="s">
        <v>19</v>
      </c>
      <c r="H39" s="53"/>
      <c r="I39" s="53"/>
      <c r="J39" s="53"/>
      <c r="K39" s="153">
        <v>4000000</v>
      </c>
      <c r="L39" s="53"/>
    </row>
    <row r="40" spans="1:14" s="37" customFormat="1" ht="22.5" customHeight="1" x14ac:dyDescent="0.45">
      <c r="A40" s="136">
        <v>32</v>
      </c>
      <c r="B40" s="144" t="s">
        <v>858</v>
      </c>
      <c r="C40" s="7" t="s">
        <v>816</v>
      </c>
      <c r="D40" s="152">
        <v>22522</v>
      </c>
      <c r="E40" s="41" t="s">
        <v>741</v>
      </c>
      <c r="F40" s="152">
        <v>1</v>
      </c>
      <c r="G40" s="7" t="s">
        <v>19</v>
      </c>
      <c r="H40" s="148"/>
      <c r="I40" s="148"/>
      <c r="J40" s="148"/>
      <c r="K40" s="153">
        <v>700000</v>
      </c>
      <c r="L40" s="148"/>
      <c r="M40" s="149"/>
      <c r="N40" s="149"/>
    </row>
    <row r="41" spans="1:14" ht="22.5" x14ac:dyDescent="0.35">
      <c r="A41" s="136">
        <v>33</v>
      </c>
      <c r="B41" s="144" t="s">
        <v>859</v>
      </c>
      <c r="C41" s="7" t="s">
        <v>816</v>
      </c>
      <c r="D41" s="152">
        <v>22522</v>
      </c>
      <c r="E41" s="41" t="s">
        <v>741</v>
      </c>
      <c r="F41" s="152">
        <v>1</v>
      </c>
      <c r="G41" s="7" t="s">
        <v>19</v>
      </c>
      <c r="H41" s="150"/>
      <c r="I41" s="150"/>
      <c r="J41" s="150"/>
      <c r="K41" s="153">
        <v>200000</v>
      </c>
      <c r="L41" s="150"/>
    </row>
    <row r="42" spans="1:14" customFormat="1" ht="22.5" x14ac:dyDescent="0.25">
      <c r="A42" s="136">
        <v>34</v>
      </c>
      <c r="B42" s="144" t="s">
        <v>860</v>
      </c>
      <c r="C42" s="7" t="s">
        <v>816</v>
      </c>
      <c r="D42" s="152">
        <v>22522</v>
      </c>
      <c r="E42" s="41" t="s">
        <v>741</v>
      </c>
      <c r="F42" s="152">
        <v>1</v>
      </c>
      <c r="G42" s="7" t="s">
        <v>19</v>
      </c>
      <c r="H42" s="151"/>
      <c r="I42" s="78"/>
      <c r="J42" s="78"/>
      <c r="K42" s="153">
        <v>150000</v>
      </c>
      <c r="L42" s="78"/>
    </row>
    <row r="43" spans="1:14" customFormat="1" ht="16.5" customHeight="1" x14ac:dyDescent="0.35">
      <c r="A43" s="136">
        <v>35</v>
      </c>
      <c r="B43" s="144" t="s">
        <v>861</v>
      </c>
      <c r="C43" s="7" t="s">
        <v>816</v>
      </c>
      <c r="D43" s="152">
        <v>22522</v>
      </c>
      <c r="E43" s="41" t="s">
        <v>741</v>
      </c>
      <c r="F43" s="152">
        <v>1</v>
      </c>
      <c r="G43" s="7" t="s">
        <v>19</v>
      </c>
      <c r="H43" s="150"/>
      <c r="I43" s="78"/>
      <c r="J43" s="78"/>
      <c r="K43" s="153">
        <v>3000000</v>
      </c>
      <c r="L43" s="78"/>
    </row>
    <row r="44" spans="1:14" customFormat="1" ht="16.5" customHeight="1" x14ac:dyDescent="0.35">
      <c r="A44" s="136">
        <v>36</v>
      </c>
      <c r="B44" s="144" t="s">
        <v>862</v>
      </c>
      <c r="C44" s="7" t="s">
        <v>816</v>
      </c>
      <c r="D44" s="152">
        <v>22711</v>
      </c>
      <c r="E44" s="41" t="s">
        <v>741</v>
      </c>
      <c r="F44" s="152">
        <v>1</v>
      </c>
      <c r="G44" s="7" t="s">
        <v>19</v>
      </c>
      <c r="H44" s="150"/>
      <c r="I44" s="78"/>
      <c r="J44" s="78"/>
      <c r="K44" s="153">
        <v>250000</v>
      </c>
      <c r="L44" s="78"/>
    </row>
    <row r="45" spans="1:14" customFormat="1" ht="16.5" customHeight="1" x14ac:dyDescent="0.35">
      <c r="A45" s="136">
        <v>37</v>
      </c>
      <c r="B45" s="144" t="s">
        <v>863</v>
      </c>
      <c r="C45" s="7" t="s">
        <v>816</v>
      </c>
      <c r="D45" s="152">
        <v>22611</v>
      </c>
      <c r="E45" s="41" t="s">
        <v>741</v>
      </c>
      <c r="F45" s="152">
        <v>1</v>
      </c>
      <c r="G45" s="7" t="s">
        <v>19</v>
      </c>
      <c r="H45" s="150"/>
      <c r="I45" s="78"/>
      <c r="J45" s="78"/>
      <c r="K45" s="153">
        <v>150000</v>
      </c>
      <c r="L45" s="78"/>
    </row>
    <row r="46" spans="1:14" customFormat="1" ht="16.5" customHeight="1" x14ac:dyDescent="0.35">
      <c r="A46" s="136">
        <v>38</v>
      </c>
      <c r="B46" s="144" t="s">
        <v>864</v>
      </c>
      <c r="C46" s="7" t="s">
        <v>816</v>
      </c>
      <c r="D46" s="152">
        <v>22212</v>
      </c>
      <c r="E46" s="41" t="s">
        <v>741</v>
      </c>
      <c r="F46" s="152">
        <v>1</v>
      </c>
      <c r="G46" s="7" t="s">
        <v>19</v>
      </c>
      <c r="H46" s="150"/>
      <c r="I46" s="78"/>
      <c r="J46" s="78"/>
      <c r="K46" s="153">
        <v>100000</v>
      </c>
      <c r="L46" s="78"/>
    </row>
    <row r="47" spans="1:14" customFormat="1" ht="16.5" customHeight="1" x14ac:dyDescent="0.35">
      <c r="A47" s="136">
        <v>39</v>
      </c>
      <c r="B47" s="144" t="s">
        <v>865</v>
      </c>
      <c r="C47" s="7" t="s">
        <v>816</v>
      </c>
      <c r="D47" s="152">
        <v>22522</v>
      </c>
      <c r="E47" s="41" t="s">
        <v>741</v>
      </c>
      <c r="F47" s="152">
        <v>1</v>
      </c>
      <c r="G47" s="7" t="s">
        <v>19</v>
      </c>
      <c r="H47" s="150"/>
      <c r="I47" s="78"/>
      <c r="J47" s="78"/>
      <c r="K47" s="153">
        <v>90000</v>
      </c>
      <c r="L47" s="78"/>
    </row>
    <row r="48" spans="1:14" customFormat="1" ht="16.5" customHeight="1" x14ac:dyDescent="0.35">
      <c r="A48" s="136">
        <v>40</v>
      </c>
      <c r="B48" s="144" t="s">
        <v>866</v>
      </c>
      <c r="C48" s="7" t="s">
        <v>816</v>
      </c>
      <c r="D48" s="152">
        <v>22612</v>
      </c>
      <c r="E48" s="41" t="s">
        <v>741</v>
      </c>
      <c r="F48" s="152">
        <v>1</v>
      </c>
      <c r="G48" s="7" t="s">
        <v>19</v>
      </c>
      <c r="H48" s="150"/>
      <c r="I48" s="78"/>
      <c r="J48" s="78"/>
      <c r="K48" s="153">
        <v>140000</v>
      </c>
      <c r="L48" s="78"/>
    </row>
    <row r="49" spans="1:12" customFormat="1" ht="22.5" x14ac:dyDescent="0.35">
      <c r="A49" s="136">
        <v>41</v>
      </c>
      <c r="B49" s="144" t="s">
        <v>869</v>
      </c>
      <c r="C49" s="7" t="s">
        <v>816</v>
      </c>
      <c r="D49" s="152">
        <v>22522</v>
      </c>
      <c r="E49" s="41" t="s">
        <v>741</v>
      </c>
      <c r="F49" s="152">
        <v>1</v>
      </c>
      <c r="G49" s="7" t="s">
        <v>19</v>
      </c>
      <c r="H49" s="150"/>
      <c r="I49" s="78"/>
      <c r="J49" s="78"/>
      <c r="K49" s="153">
        <v>200000</v>
      </c>
      <c r="L49" s="78"/>
    </row>
    <row r="50" spans="1:12" ht="25.5" x14ac:dyDescent="0.5">
      <c r="A50" s="82"/>
      <c r="B50" s="341" t="s">
        <v>15</v>
      </c>
      <c r="C50" s="343"/>
      <c r="D50" s="76"/>
      <c r="E50" s="76"/>
      <c r="F50" s="76"/>
      <c r="G50" s="76"/>
      <c r="H50" s="76"/>
      <c r="I50" s="76"/>
      <c r="J50" s="76"/>
      <c r="K50" s="192">
        <f>SUM(K9:K49)</f>
        <v>17921000</v>
      </c>
      <c r="L50" s="150"/>
    </row>
    <row r="51" spans="1:12" x14ac:dyDescent="0.4">
      <c r="E51" s="49" t="s">
        <v>816</v>
      </c>
    </row>
    <row r="52" spans="1:12" x14ac:dyDescent="0.4">
      <c r="E52" s="309" t="s">
        <v>817</v>
      </c>
      <c r="F52" s="309"/>
      <c r="G52" s="308">
        <v>1700000</v>
      </c>
      <c r="H52" s="308"/>
    </row>
    <row r="53" spans="1:12" x14ac:dyDescent="0.4">
      <c r="E53" s="310" t="s">
        <v>228</v>
      </c>
      <c r="F53" s="310"/>
      <c r="G53" s="308">
        <v>2454510</v>
      </c>
      <c r="H53" s="308"/>
    </row>
    <row r="54" spans="1:12" x14ac:dyDescent="0.4">
      <c r="E54" s="309" t="s">
        <v>803</v>
      </c>
      <c r="F54" s="309"/>
      <c r="G54" s="308">
        <v>2880000</v>
      </c>
      <c r="H54" s="308"/>
    </row>
    <row r="55" spans="1:12" x14ac:dyDescent="0.4">
      <c r="E55" s="309" t="s">
        <v>818</v>
      </c>
      <c r="F55" s="309"/>
      <c r="G55" s="308">
        <v>0</v>
      </c>
      <c r="H55" s="308"/>
    </row>
    <row r="56" spans="1:12" x14ac:dyDescent="0.4">
      <c r="E56" s="309" t="s">
        <v>741</v>
      </c>
      <c r="F56" s="309"/>
      <c r="G56" s="308">
        <v>10886490</v>
      </c>
      <c r="H56" s="308"/>
    </row>
    <row r="57" spans="1:12" ht="21.75" x14ac:dyDescent="0.4">
      <c r="E57" s="311" t="s">
        <v>205</v>
      </c>
      <c r="F57" s="311"/>
      <c r="G57" s="308">
        <f>SUM(G52:G56)</f>
        <v>17921000</v>
      </c>
      <c r="H57" s="308"/>
    </row>
  </sheetData>
  <protectedRanges>
    <protectedRange sqref="B16:B20 B39:B42 B12:B13" name="Aditional 2_1"/>
    <protectedRange sqref="B21:B38" name="Additional_1"/>
  </protectedRanges>
  <mergeCells count="27">
    <mergeCell ref="G57:H57"/>
    <mergeCell ref="G54:H54"/>
    <mergeCell ref="E55:F55"/>
    <mergeCell ref="G55:H55"/>
    <mergeCell ref="E56:F56"/>
    <mergeCell ref="G56:H56"/>
    <mergeCell ref="E54:F54"/>
    <mergeCell ref="E57:F57"/>
    <mergeCell ref="A8:D8"/>
    <mergeCell ref="E52:F52"/>
    <mergeCell ref="G52:H52"/>
    <mergeCell ref="E53:F53"/>
    <mergeCell ref="G53:H53"/>
    <mergeCell ref="B50:C50"/>
    <mergeCell ref="A1:L1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K6"/>
    <mergeCell ref="L6:L7"/>
  </mergeCells>
  <pageMargins left="0.45" right="0.2" top="0.5" bottom="0.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24" workbookViewId="0">
      <selection sqref="A1:L36"/>
    </sheetView>
  </sheetViews>
  <sheetFormatPr defaultRowHeight="20.25" x14ac:dyDescent="0.4"/>
  <cols>
    <col min="1" max="1" width="5" style="50" customWidth="1"/>
    <col min="2" max="2" width="37.28515625" style="52" customWidth="1"/>
    <col min="3" max="3" width="6.85546875" style="49" customWidth="1"/>
    <col min="4" max="4" width="8.42578125" style="49" customWidth="1"/>
    <col min="5" max="5" width="14.42578125" style="49" customWidth="1"/>
    <col min="6" max="6" width="4.7109375" style="49" customWidth="1"/>
    <col min="7" max="7" width="6.5703125" style="49" customWidth="1"/>
    <col min="8" max="10" width="10.140625" style="49" customWidth="1"/>
    <col min="11" max="11" width="15.7109375" style="51" customWidth="1"/>
    <col min="12" max="12" width="7.140625" style="49" customWidth="1"/>
    <col min="13" max="16384" width="9.140625" style="49"/>
  </cols>
  <sheetData>
    <row r="1" spans="1:13" s="205" customFormat="1" ht="19.5" customHeight="1" x14ac:dyDescent="0.25">
      <c r="A1" s="361" t="s">
        <v>220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</row>
    <row r="2" spans="1:13" s="205" customFormat="1" ht="19.5" customHeight="1" x14ac:dyDescent="0.25">
      <c r="A2" s="361" t="s">
        <v>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</row>
    <row r="3" spans="1:13" s="205" customFormat="1" ht="19.5" customHeight="1" x14ac:dyDescent="0.25">
      <c r="A3" s="314" t="s">
        <v>216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3" s="205" customFormat="1" ht="19.5" customHeight="1" x14ac:dyDescent="0.25">
      <c r="A4" s="362" t="s">
        <v>471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</row>
    <row r="5" spans="1:13" s="206" customFormat="1" ht="15.75" customHeight="1" x14ac:dyDescent="0.25">
      <c r="A5" s="360" t="s">
        <v>3</v>
      </c>
      <c r="B5" s="363" t="s">
        <v>4</v>
      </c>
      <c r="C5" s="360" t="s">
        <v>5</v>
      </c>
      <c r="D5" s="360" t="s">
        <v>6</v>
      </c>
      <c r="E5" s="360" t="s">
        <v>7</v>
      </c>
      <c r="F5" s="360" t="s">
        <v>8</v>
      </c>
      <c r="G5" s="360" t="s">
        <v>9</v>
      </c>
      <c r="H5" s="360" t="s">
        <v>10</v>
      </c>
      <c r="I5" s="360"/>
      <c r="J5" s="360"/>
      <c r="K5" s="360"/>
      <c r="L5" s="364" t="s">
        <v>11</v>
      </c>
    </row>
    <row r="6" spans="1:13" s="206" customFormat="1" ht="30" x14ac:dyDescent="0.25">
      <c r="A6" s="360"/>
      <c r="B6" s="363"/>
      <c r="C6" s="360"/>
      <c r="D6" s="360"/>
      <c r="E6" s="360"/>
      <c r="F6" s="360"/>
      <c r="G6" s="360"/>
      <c r="H6" s="207" t="s">
        <v>12</v>
      </c>
      <c r="I6" s="207" t="s">
        <v>13</v>
      </c>
      <c r="J6" s="207" t="s">
        <v>14</v>
      </c>
      <c r="K6" s="207" t="s">
        <v>15</v>
      </c>
      <c r="L6" s="365"/>
    </row>
    <row r="7" spans="1:13" s="209" customFormat="1" ht="19.5" customHeight="1" x14ac:dyDescent="0.25">
      <c r="A7" s="358" t="s">
        <v>692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208"/>
    </row>
    <row r="8" spans="1:13" s="37" customFormat="1" ht="42" customHeight="1" x14ac:dyDescent="0.45">
      <c r="A8" s="210">
        <v>1</v>
      </c>
      <c r="B8" s="225" t="s">
        <v>904</v>
      </c>
      <c r="C8" s="72" t="s">
        <v>18</v>
      </c>
      <c r="D8" s="211">
        <v>22522</v>
      </c>
      <c r="E8" s="212" t="s">
        <v>891</v>
      </c>
      <c r="F8" s="117"/>
      <c r="G8" s="72" t="s">
        <v>19</v>
      </c>
      <c r="H8" s="148"/>
      <c r="I8" s="148"/>
      <c r="J8" s="148"/>
      <c r="K8" s="213">
        <v>600000</v>
      </c>
      <c r="L8" s="148"/>
      <c r="M8" s="149"/>
    </row>
    <row r="9" spans="1:13" s="37" customFormat="1" ht="42" customHeight="1" x14ac:dyDescent="0.45">
      <c r="A9" s="210">
        <v>2</v>
      </c>
      <c r="B9" s="225" t="s">
        <v>905</v>
      </c>
      <c r="C9" s="72" t="s">
        <v>18</v>
      </c>
      <c r="D9" s="211">
        <v>22522</v>
      </c>
      <c r="E9" s="212" t="s">
        <v>891</v>
      </c>
      <c r="F9" s="117"/>
      <c r="G9" s="72" t="s">
        <v>19</v>
      </c>
      <c r="H9" s="148"/>
      <c r="I9" s="148"/>
      <c r="J9" s="148"/>
      <c r="K9" s="213">
        <v>50000</v>
      </c>
      <c r="L9" s="148"/>
      <c r="M9" s="149"/>
    </row>
    <row r="10" spans="1:13" s="37" customFormat="1" ht="21.75" customHeight="1" x14ac:dyDescent="0.45">
      <c r="A10" s="210">
        <v>3</v>
      </c>
      <c r="B10" s="219" t="s">
        <v>906</v>
      </c>
      <c r="C10" s="7" t="s">
        <v>18</v>
      </c>
      <c r="D10" s="214">
        <v>22522</v>
      </c>
      <c r="E10" s="175" t="s">
        <v>891</v>
      </c>
      <c r="F10" s="41"/>
      <c r="G10" s="7" t="s">
        <v>19</v>
      </c>
      <c r="H10" s="53"/>
      <c r="I10" s="53"/>
      <c r="J10" s="53"/>
      <c r="K10" s="153">
        <v>100000</v>
      </c>
      <c r="L10" s="53"/>
    </row>
    <row r="11" spans="1:13" s="37" customFormat="1" ht="21.75" customHeight="1" x14ac:dyDescent="0.45">
      <c r="A11" s="210">
        <v>4</v>
      </c>
      <c r="B11" s="219" t="s">
        <v>907</v>
      </c>
      <c r="C11" s="7" t="s">
        <v>18</v>
      </c>
      <c r="D11" s="214">
        <v>22522</v>
      </c>
      <c r="E11" s="175" t="s">
        <v>891</v>
      </c>
      <c r="F11" s="41"/>
      <c r="G11" s="7" t="s">
        <v>19</v>
      </c>
      <c r="H11" s="53"/>
      <c r="I11" s="53"/>
      <c r="J11" s="53"/>
      <c r="K11" s="153">
        <v>100000</v>
      </c>
      <c r="L11" s="53"/>
    </row>
    <row r="12" spans="1:13" s="37" customFormat="1" ht="21.75" customHeight="1" x14ac:dyDescent="0.45">
      <c r="A12" s="210">
        <v>5</v>
      </c>
      <c r="B12" s="219" t="s">
        <v>908</v>
      </c>
      <c r="C12" s="7" t="s">
        <v>18</v>
      </c>
      <c r="D12" s="214">
        <v>22522</v>
      </c>
      <c r="E12" s="175" t="s">
        <v>891</v>
      </c>
      <c r="F12" s="41"/>
      <c r="G12" s="7" t="s">
        <v>19</v>
      </c>
      <c r="H12" s="53"/>
      <c r="I12" s="53"/>
      <c r="J12" s="53"/>
      <c r="K12" s="153">
        <v>200000</v>
      </c>
      <c r="L12" s="53"/>
    </row>
    <row r="13" spans="1:13" s="37" customFormat="1" ht="21.75" customHeight="1" x14ac:dyDescent="0.45">
      <c r="A13" s="210">
        <v>6</v>
      </c>
      <c r="B13" s="219" t="s">
        <v>909</v>
      </c>
      <c r="C13" s="7" t="s">
        <v>18</v>
      </c>
      <c r="D13" s="214">
        <v>22522</v>
      </c>
      <c r="E13" s="175" t="s">
        <v>891</v>
      </c>
      <c r="F13" s="41"/>
      <c r="G13" s="7" t="s">
        <v>19</v>
      </c>
      <c r="H13" s="53"/>
      <c r="I13" s="53"/>
      <c r="J13" s="53"/>
      <c r="K13" s="153">
        <v>150000</v>
      </c>
      <c r="L13" s="53"/>
    </row>
    <row r="14" spans="1:13" s="37" customFormat="1" ht="42" customHeight="1" x14ac:dyDescent="0.45">
      <c r="A14" s="210">
        <v>7</v>
      </c>
      <c r="B14" s="220" t="s">
        <v>916</v>
      </c>
      <c r="C14" s="7" t="s">
        <v>18</v>
      </c>
      <c r="D14" s="214">
        <v>22522</v>
      </c>
      <c r="E14" s="175" t="s">
        <v>956</v>
      </c>
      <c r="F14" s="41"/>
      <c r="G14" s="7" t="s">
        <v>19</v>
      </c>
      <c r="H14" s="53"/>
      <c r="I14" s="53"/>
      <c r="J14" s="53"/>
      <c r="K14" s="153">
        <v>300000</v>
      </c>
      <c r="L14" s="53"/>
    </row>
    <row r="15" spans="1:13" s="37" customFormat="1" ht="21.75" customHeight="1" x14ac:dyDescent="0.45">
      <c r="A15" s="210">
        <v>8</v>
      </c>
      <c r="B15" s="219" t="s">
        <v>910</v>
      </c>
      <c r="C15" s="7" t="s">
        <v>18</v>
      </c>
      <c r="D15" s="214">
        <v>27213</v>
      </c>
      <c r="E15" s="175" t="s">
        <v>871</v>
      </c>
      <c r="F15" s="41"/>
      <c r="G15" s="7" t="s">
        <v>19</v>
      </c>
      <c r="H15" s="53"/>
      <c r="I15" s="53"/>
      <c r="J15" s="53"/>
      <c r="K15" s="153">
        <v>1000000</v>
      </c>
      <c r="L15" s="53"/>
    </row>
    <row r="16" spans="1:13" s="37" customFormat="1" ht="42" customHeight="1" x14ac:dyDescent="0.45">
      <c r="A16" s="210">
        <v>9</v>
      </c>
      <c r="B16" s="219" t="s">
        <v>919</v>
      </c>
      <c r="C16" s="7" t="s">
        <v>18</v>
      </c>
      <c r="D16" s="214">
        <v>22522</v>
      </c>
      <c r="E16" s="175" t="s">
        <v>871</v>
      </c>
      <c r="F16" s="41"/>
      <c r="G16" s="7" t="s">
        <v>19</v>
      </c>
      <c r="H16" s="53"/>
      <c r="I16" s="53"/>
      <c r="J16" s="53"/>
      <c r="K16" s="153">
        <v>400000</v>
      </c>
      <c r="L16" s="53"/>
    </row>
    <row r="17" spans="1:13" s="37" customFormat="1" ht="42" customHeight="1" x14ac:dyDescent="0.45">
      <c r="A17" s="210">
        <v>10</v>
      </c>
      <c r="B17" s="219" t="s">
        <v>921</v>
      </c>
      <c r="C17" s="7" t="s">
        <v>18</v>
      </c>
      <c r="D17" s="214">
        <v>22522</v>
      </c>
      <c r="E17" s="175" t="s">
        <v>871</v>
      </c>
      <c r="F17" s="41"/>
      <c r="G17" s="7" t="s">
        <v>19</v>
      </c>
      <c r="H17" s="53"/>
      <c r="I17" s="53"/>
      <c r="J17" s="53"/>
      <c r="K17" s="153">
        <v>100000</v>
      </c>
      <c r="L17" s="53"/>
    </row>
    <row r="18" spans="1:13" s="209" customFormat="1" ht="19.5" customHeight="1" x14ac:dyDescent="0.25">
      <c r="A18" s="210">
        <v>11</v>
      </c>
      <c r="B18" s="225" t="s">
        <v>954</v>
      </c>
      <c r="C18" s="7" t="s">
        <v>18</v>
      </c>
      <c r="D18" s="226"/>
      <c r="E18" s="212" t="s">
        <v>741</v>
      </c>
      <c r="F18" s="226"/>
      <c r="G18" s="7" t="s">
        <v>19</v>
      </c>
      <c r="H18" s="226"/>
      <c r="I18" s="226"/>
      <c r="J18" s="226"/>
      <c r="K18" s="213">
        <v>1050000</v>
      </c>
      <c r="L18" s="223"/>
      <c r="M18" s="224"/>
    </row>
    <row r="19" spans="1:13" s="209" customFormat="1" ht="19.5" customHeight="1" x14ac:dyDescent="0.25">
      <c r="A19" s="210">
        <v>12</v>
      </c>
      <c r="B19" s="225" t="s">
        <v>953</v>
      </c>
      <c r="C19" s="7" t="s">
        <v>18</v>
      </c>
      <c r="D19" s="226"/>
      <c r="E19" s="212" t="s">
        <v>741</v>
      </c>
      <c r="F19" s="226"/>
      <c r="G19" s="7" t="s">
        <v>19</v>
      </c>
      <c r="H19" s="226"/>
      <c r="I19" s="226"/>
      <c r="J19" s="226"/>
      <c r="K19" s="213">
        <v>1000000</v>
      </c>
      <c r="L19" s="223"/>
      <c r="M19" s="224"/>
    </row>
    <row r="20" spans="1:13" s="37" customFormat="1" ht="21.75" customHeight="1" x14ac:dyDescent="0.45">
      <c r="A20" s="210">
        <v>13</v>
      </c>
      <c r="B20" s="219" t="s">
        <v>911</v>
      </c>
      <c r="C20" s="7" t="s">
        <v>18</v>
      </c>
      <c r="D20" s="214">
        <v>22522</v>
      </c>
      <c r="E20" s="175" t="s">
        <v>741</v>
      </c>
      <c r="F20" s="41"/>
      <c r="G20" s="7" t="s">
        <v>19</v>
      </c>
      <c r="H20" s="53"/>
      <c r="I20" s="53"/>
      <c r="J20" s="53"/>
      <c r="K20" s="153">
        <v>350000</v>
      </c>
      <c r="L20" s="53"/>
    </row>
    <row r="21" spans="1:13" s="37" customFormat="1" ht="21.75" customHeight="1" x14ac:dyDescent="0.45">
      <c r="A21" s="210">
        <v>14</v>
      </c>
      <c r="B21" s="219" t="s">
        <v>912</v>
      </c>
      <c r="C21" s="7" t="s">
        <v>18</v>
      </c>
      <c r="D21" s="214">
        <v>22522</v>
      </c>
      <c r="E21" s="175" t="s">
        <v>741</v>
      </c>
      <c r="F21" s="41"/>
      <c r="G21" s="7" t="s">
        <v>19</v>
      </c>
      <c r="H21" s="53"/>
      <c r="I21" s="53"/>
      <c r="J21" s="53"/>
      <c r="K21" s="153">
        <v>92000</v>
      </c>
      <c r="L21" s="53"/>
    </row>
    <row r="22" spans="1:13" s="37" customFormat="1" ht="21.75" customHeight="1" x14ac:dyDescent="0.45">
      <c r="A22" s="210">
        <v>15</v>
      </c>
      <c r="B22" s="219" t="s">
        <v>913</v>
      </c>
      <c r="C22" s="7" t="s">
        <v>18</v>
      </c>
      <c r="D22" s="214">
        <v>22522</v>
      </c>
      <c r="E22" s="175" t="s">
        <v>741</v>
      </c>
      <c r="F22" s="41"/>
      <c r="G22" s="7" t="s">
        <v>19</v>
      </c>
      <c r="H22" s="53"/>
      <c r="I22" s="53"/>
      <c r="J22" s="53"/>
      <c r="K22" s="153">
        <v>60000</v>
      </c>
      <c r="L22" s="53"/>
    </row>
    <row r="23" spans="1:13" s="37" customFormat="1" ht="21.75" customHeight="1" x14ac:dyDescent="0.45">
      <c r="A23" s="210">
        <v>16</v>
      </c>
      <c r="B23" s="219" t="s">
        <v>914</v>
      </c>
      <c r="C23" s="7" t="s">
        <v>18</v>
      </c>
      <c r="D23" s="214">
        <v>22522</v>
      </c>
      <c r="E23" s="175" t="s">
        <v>741</v>
      </c>
      <c r="F23" s="41"/>
      <c r="G23" s="7" t="s">
        <v>19</v>
      </c>
      <c r="H23" s="53"/>
      <c r="I23" s="53"/>
      <c r="J23" s="53"/>
      <c r="K23" s="153">
        <v>100000</v>
      </c>
      <c r="L23" s="53"/>
    </row>
    <row r="24" spans="1:13" s="37" customFormat="1" ht="42" customHeight="1" x14ac:dyDescent="0.45">
      <c r="A24" s="210">
        <v>17</v>
      </c>
      <c r="B24" s="219" t="s">
        <v>915</v>
      </c>
      <c r="C24" s="7" t="s">
        <v>18</v>
      </c>
      <c r="D24" s="214">
        <v>22522</v>
      </c>
      <c r="E24" s="175" t="s">
        <v>741</v>
      </c>
      <c r="F24" s="41"/>
      <c r="G24" s="7" t="s">
        <v>19</v>
      </c>
      <c r="H24" s="53"/>
      <c r="I24" s="53"/>
      <c r="J24" s="53"/>
      <c r="K24" s="153">
        <v>100000</v>
      </c>
      <c r="L24" s="53"/>
    </row>
    <row r="25" spans="1:13" s="37" customFormat="1" ht="42" customHeight="1" x14ac:dyDescent="0.45">
      <c r="A25" s="210">
        <v>18</v>
      </c>
      <c r="B25" s="220" t="s">
        <v>917</v>
      </c>
      <c r="C25" s="7" t="s">
        <v>18</v>
      </c>
      <c r="D25" s="214">
        <v>22522</v>
      </c>
      <c r="E25" s="175" t="s">
        <v>741</v>
      </c>
      <c r="F25" s="41"/>
      <c r="G25" s="7" t="s">
        <v>19</v>
      </c>
      <c r="H25" s="53"/>
      <c r="I25" s="53"/>
      <c r="J25" s="53"/>
      <c r="K25" s="153">
        <v>200000</v>
      </c>
      <c r="L25" s="53"/>
    </row>
    <row r="26" spans="1:13" s="37" customFormat="1" ht="42" customHeight="1" x14ac:dyDescent="0.45">
      <c r="A26" s="210">
        <v>19</v>
      </c>
      <c r="B26" s="219" t="s">
        <v>918</v>
      </c>
      <c r="C26" s="7" t="s">
        <v>18</v>
      </c>
      <c r="D26" s="214">
        <v>22522</v>
      </c>
      <c r="E26" s="175" t="s">
        <v>741</v>
      </c>
      <c r="F26" s="41"/>
      <c r="G26" s="7" t="s">
        <v>19</v>
      </c>
      <c r="H26" s="53"/>
      <c r="I26" s="53"/>
      <c r="J26" s="53"/>
      <c r="K26" s="153">
        <v>150000</v>
      </c>
      <c r="L26" s="53"/>
    </row>
    <row r="27" spans="1:13" s="37" customFormat="1" ht="42" customHeight="1" x14ac:dyDescent="0.45">
      <c r="A27" s="210">
        <v>20</v>
      </c>
      <c r="B27" s="220" t="s">
        <v>920</v>
      </c>
      <c r="C27" s="7" t="s">
        <v>18</v>
      </c>
      <c r="D27" s="214">
        <v>22522</v>
      </c>
      <c r="E27" s="175" t="s">
        <v>741</v>
      </c>
      <c r="F27" s="41"/>
      <c r="G27" s="7" t="s">
        <v>19</v>
      </c>
      <c r="H27" s="53"/>
      <c r="I27" s="53"/>
      <c r="J27" s="53"/>
      <c r="K27" s="153">
        <v>50000</v>
      </c>
      <c r="L27" s="53"/>
    </row>
    <row r="28" spans="1:13" s="37" customFormat="1" ht="42" customHeight="1" x14ac:dyDescent="0.45">
      <c r="A28" s="210">
        <v>21</v>
      </c>
      <c r="B28" s="219" t="s">
        <v>922</v>
      </c>
      <c r="C28" s="7" t="s">
        <v>18</v>
      </c>
      <c r="D28" s="214">
        <v>22413</v>
      </c>
      <c r="E28" s="175" t="s">
        <v>741</v>
      </c>
      <c r="F28" s="41"/>
      <c r="G28" s="7" t="s">
        <v>19</v>
      </c>
      <c r="H28" s="53"/>
      <c r="I28" s="53"/>
      <c r="J28" s="53"/>
      <c r="K28" s="153">
        <v>648000</v>
      </c>
      <c r="L28" s="53"/>
    </row>
    <row r="29" spans="1:13" s="37" customFormat="1" ht="25.5" customHeight="1" x14ac:dyDescent="0.45">
      <c r="A29" s="359" t="s">
        <v>206</v>
      </c>
      <c r="B29" s="359"/>
      <c r="C29" s="359"/>
      <c r="D29" s="215"/>
      <c r="E29" s="216"/>
      <c r="F29" s="215"/>
      <c r="G29" s="130"/>
      <c r="H29" s="217"/>
      <c r="I29" s="217"/>
      <c r="J29" s="217"/>
      <c r="K29" s="218">
        <f>SUM(K8:K28)</f>
        <v>6800000</v>
      </c>
      <c r="L29" s="53"/>
    </row>
    <row r="30" spans="1:13" ht="18" customHeight="1" x14ac:dyDescent="0.4">
      <c r="E30" s="49" t="s">
        <v>957</v>
      </c>
    </row>
    <row r="31" spans="1:13" ht="18" customHeight="1" x14ac:dyDescent="0.4">
      <c r="E31" s="309" t="s">
        <v>817</v>
      </c>
      <c r="F31" s="309"/>
      <c r="G31" s="308">
        <v>0</v>
      </c>
      <c r="H31" s="308"/>
    </row>
    <row r="32" spans="1:13" ht="18" customHeight="1" x14ac:dyDescent="0.4">
      <c r="E32" s="310" t="s">
        <v>228</v>
      </c>
      <c r="F32" s="310"/>
      <c r="G32" s="308">
        <v>1500000</v>
      </c>
      <c r="H32" s="308"/>
    </row>
    <row r="33" spans="5:8" ht="18" customHeight="1" x14ac:dyDescent="0.4">
      <c r="E33" s="309" t="s">
        <v>803</v>
      </c>
      <c r="F33" s="309"/>
      <c r="G33" s="308">
        <v>1500000</v>
      </c>
      <c r="H33" s="308"/>
    </row>
    <row r="34" spans="5:8" ht="18" customHeight="1" x14ac:dyDescent="0.4">
      <c r="E34" s="309" t="s">
        <v>818</v>
      </c>
      <c r="F34" s="309"/>
      <c r="G34" s="308">
        <v>0</v>
      </c>
      <c r="H34" s="308"/>
    </row>
    <row r="35" spans="5:8" ht="18" customHeight="1" x14ac:dyDescent="0.4">
      <c r="E35" s="309" t="s">
        <v>741</v>
      </c>
      <c r="F35" s="309"/>
      <c r="G35" s="308">
        <v>3800000</v>
      </c>
      <c r="H35" s="308"/>
    </row>
    <row r="36" spans="5:8" ht="18" customHeight="1" x14ac:dyDescent="0.4">
      <c r="E36" s="311" t="s">
        <v>205</v>
      </c>
      <c r="F36" s="311"/>
      <c r="G36" s="308">
        <f>SUM(G31:G35)</f>
        <v>6800000</v>
      </c>
      <c r="H36" s="308"/>
    </row>
  </sheetData>
  <mergeCells count="27">
    <mergeCell ref="A1:L1"/>
    <mergeCell ref="A2:L2"/>
    <mergeCell ref="A3:L3"/>
    <mergeCell ref="A4:L4"/>
    <mergeCell ref="A5:A6"/>
    <mergeCell ref="B5:B6"/>
    <mergeCell ref="H5:K5"/>
    <mergeCell ref="L5:L6"/>
    <mergeCell ref="A7:K7"/>
    <mergeCell ref="A29:C29"/>
    <mergeCell ref="E31:F31"/>
    <mergeCell ref="G31:H31"/>
    <mergeCell ref="C5:C6"/>
    <mergeCell ref="D5:D6"/>
    <mergeCell ref="E5:E6"/>
    <mergeCell ref="F5:F6"/>
    <mergeCell ref="G5:G6"/>
    <mergeCell ref="E35:F35"/>
    <mergeCell ref="G35:H35"/>
    <mergeCell ref="E36:F36"/>
    <mergeCell ref="G36:H36"/>
    <mergeCell ref="E32:F32"/>
    <mergeCell ref="G32:H32"/>
    <mergeCell ref="E33:F33"/>
    <mergeCell ref="G33:H33"/>
    <mergeCell ref="E34:F34"/>
    <mergeCell ref="G34:H34"/>
  </mergeCells>
  <pageMargins left="0.7" right="0.2" top="0.75" bottom="0.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Rajshwo Anuman</vt:lpstr>
      <vt:lpstr>तेरीज </vt:lpstr>
      <vt:lpstr>Biniyojan tarpha Chalu</vt:lpstr>
      <vt:lpstr>Biniyojan Punjigat sanapa</vt:lpstr>
      <vt:lpstr>Pradhanmantri </vt:lpstr>
      <vt:lpstr>Mukhyamantri </vt:lpstr>
      <vt:lpstr>Women Development</vt:lpstr>
      <vt:lpstr>Education </vt:lpstr>
      <vt:lpstr>Vetnari </vt:lpstr>
      <vt:lpstr>Agriculture</vt:lpstr>
      <vt:lpstr>Health </vt:lpstr>
      <vt:lpstr>Pradesh Tarphko budjet</vt:lpstr>
      <vt:lpstr>Shasrta</vt:lpstr>
      <vt:lpstr>Padadhikari sewa</vt:lpstr>
      <vt:lpstr>'Biniyojan Punjigat sanapa'!Print_Titles</vt:lpstr>
      <vt:lpstr>'Biniyojan tarpha Chalu'!Print_Titles</vt:lpstr>
      <vt:lpstr>'Education '!Print_Titles</vt:lpstr>
      <vt:lpstr>'Health '!Print_Titles</vt:lpstr>
      <vt:lpstr>'Mukhyamantri '!Print_Titles</vt:lpstr>
      <vt:lpstr>'Pradhanmantri '!Print_Titles</vt:lpstr>
      <vt:lpstr>'Rajshwo Anuman'!Print_Titles</vt:lpstr>
      <vt:lpstr>'Vetnari '!Print_Titles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2020-09-21T09:40:07Z</cp:lastPrinted>
  <dcterms:created xsi:type="dcterms:W3CDTF">2020-06-20T09:13:47Z</dcterms:created>
  <dcterms:modified xsi:type="dcterms:W3CDTF">2020-09-21T09:41:44Z</dcterms:modified>
</cp:coreProperties>
</file>